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<sst xmlns="http://schemas.openxmlformats.org/spreadsheetml/2006/main" count="845" uniqueCount="236">
  <si>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</si>
  <si>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</si>
  <si>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</si>
  <si>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 від 30 вересня 2016 року N 861)</t>
  </si>
  <si>
    <t>1.  Департамент праці та соціального захисту населення Миколаївської міської ради</t>
  </si>
  <si>
    <t xml:space="preserve"> (найменування головного розпорядника коштів місцевого бюджету)</t>
  </si>
  <si>
    <t>КВК</t>
  </si>
  <si>
    <t>2.  Департамент праці та соціального захисту населення Миколаївської міської ради</t>
  </si>
  <si>
    <t>(найменування відповідального виконавця бюджетної програми)</t>
  </si>
  <si>
    <t>КВК, знак відповідального виконавця</t>
  </si>
  <si>
    <t>3.  Соціальний захист ветеранів війни та праці</t>
  </si>
  <si>
    <t>(найменування бюджетної програми)</t>
  </si>
  <si>
    <t>КПКВК*</t>
  </si>
  <si>
    <t>4.1. Мета бюджетної програми, строки її реалізації</t>
  </si>
  <si>
    <t>4.2. Підстави для реалізації бюджетної програми</t>
  </si>
  <si>
    <t>5. Надходження для виконання бюджетної програми</t>
  </si>
  <si>
    <t>(тис. грн)</t>
  </si>
  <si>
    <t>Код</t>
  </si>
  <si>
    <t>Найменування</t>
  </si>
  <si>
    <t>загальний
фонд</t>
  </si>
  <si>
    <t>спеціальний фонд</t>
  </si>
  <si>
    <t>у т.ч. бюджет розвитку</t>
  </si>
  <si>
    <t>разом (4+5)</t>
  </si>
  <si>
    <t>разом (8+9)</t>
  </si>
  <si>
    <t>разом (12+13)</t>
  </si>
  <si>
    <t>Інші видатки на соціальний захист ветеранів війни та праці</t>
  </si>
  <si>
    <t>Надходження із загального фонду бюджету</t>
  </si>
  <si>
    <t>Х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</si>
  <si>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</si>
  <si>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</si>
  <si>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ВСЬОГО</t>
  </si>
  <si>
    <t>2019 рік (прогноз)</t>
  </si>
  <si>
    <t>6. Видатки/надання кредитів за кодами економічної класифікації видатків/класифікації кредитування бюджету</t>
  </si>
  <si>
    <t>КЕКВ</t>
  </si>
  <si>
    <t>Субсидії та поточні трансферти підприємствам (установам, організаціям)</t>
  </si>
  <si>
    <t>Інші видатки на соціальний захист ветеранів війни та праці (субвенция)</t>
  </si>
  <si>
    <t>Інші виплати населенню</t>
  </si>
  <si>
    <t>Капітальні трансферти населенню</t>
  </si>
  <si>
    <t>ККК</t>
  </si>
  <si>
    <t>спеціаль-ний фонд</t>
  </si>
  <si>
    <t>7 . Видатки/надання кредитів у розрізі підпрограм та завдань</t>
  </si>
  <si>
    <t>разом (3+4)</t>
  </si>
  <si>
    <t>разом (7+8)</t>
  </si>
  <si>
    <t>разом (11+12)</t>
  </si>
  <si>
    <t>Забезпечення надання одноразової матеріальної допомоги УБД  у роки ВВВ та у роки війни з Японією до річниці Перемоги у ВВВта річниці визволення України від фаши</t>
  </si>
  <si>
    <t>Забезпечення надання адресної грошової допомоги інвалідам війни в Афганістані</t>
  </si>
  <si>
    <t>Забезпечення надання адресної грошової допомоги сім'ям загиблих та померлих УБД в Афганістані</t>
  </si>
  <si>
    <t xml:space="preserve">Забезпечення надання адресної грошової допомоги визволителям м. Миколаєва </t>
  </si>
  <si>
    <t>Забезпечення надання адресної грошової допомоги сім”ям загиблих УБД в АТО</t>
  </si>
  <si>
    <t>8. Результативні показники бюджетної програми</t>
  </si>
  <si>
    <t>Показники</t>
  </si>
  <si>
    <t>Одиниця виміру</t>
  </si>
  <si>
    <t>Джерело інформації</t>
  </si>
  <si>
    <t>загальний фонд</t>
  </si>
  <si>
    <t>Завдання 1</t>
  </si>
  <si>
    <t>Забезпечення надання адресної грошової допомоги вдовам осіб з особливими заслугами та особливими трудовими заслугами перед Батьківщиною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</si>
  <si>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</si>
  <si>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</si>
  <si>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</si>
  <si>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</si>
  <si>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</si>
  <si>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 xml:space="preserve">Кількість </t>
  </si>
  <si>
    <t>осіб</t>
  </si>
  <si>
    <t>ефективності</t>
  </si>
  <si>
    <t>Середньомісячний розмір допомоги</t>
  </si>
  <si>
    <t>грн</t>
  </si>
  <si>
    <t>розрахунок</t>
  </si>
  <si>
    <t>Завдання 2</t>
  </si>
  <si>
    <t>Забезпечення надання одноразової матеріальної допомоги УБД  у роки ВВВ та у роки війни з Японією до річниці Перемоги у ВВВта річниці визволення України від фашистських загарбників</t>
  </si>
  <si>
    <t>Кількість УБД</t>
  </si>
  <si>
    <t>Середній розмір допомоги</t>
  </si>
  <si>
    <t>Завдання 3</t>
  </si>
  <si>
    <t>Кількість інвалідів війни в Афганістані</t>
  </si>
  <si>
    <t>Завдання 4</t>
  </si>
  <si>
    <t xml:space="preserve">Кількість визволителів м. Миколаєва </t>
  </si>
  <si>
    <t>Завдання 5</t>
  </si>
  <si>
    <t>Кількість загиблих в АТО</t>
  </si>
  <si>
    <t>Завдання 6</t>
  </si>
  <si>
    <t>Кількість сімей загиблих та померлих УБД в Афганістані</t>
  </si>
  <si>
    <t>сімей</t>
  </si>
  <si>
    <t>Завдання 7</t>
  </si>
  <si>
    <t>%</t>
  </si>
  <si>
    <t>од.</t>
  </si>
  <si>
    <t>Кількість членів громадських організацій ветеранів та інвалідів</t>
  </si>
  <si>
    <t>Середні витрати на проведення одного заходу гром. організ. Ветеранів та гром.орган.інвалідів</t>
  </si>
  <si>
    <t>9. Структура видатків на оплату праці</t>
  </si>
  <si>
    <t>(тис.грн.)</t>
  </si>
  <si>
    <t>Обов'язкові виплати</t>
  </si>
  <si>
    <t>в т.ч.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</si>
  <si>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</si>
  <si>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</si>
  <si>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затверджено</t>
  </si>
  <si>
    <t>фактично зайняті</t>
  </si>
  <si>
    <t>Адміністративний персонал</t>
  </si>
  <si>
    <t>інші працівники</t>
  </si>
  <si>
    <t>Всього штатних одиниць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</si>
  <si>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</si>
  <si>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</si>
  <si>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№ з/п</t>
  </si>
  <si>
    <t>Коли та яким документом затверджена</t>
  </si>
  <si>
    <t>Короткий зміст заходів за програмою</t>
  </si>
  <si>
    <t>Міська програма "Соціальний захист на 2016-2018роки"</t>
  </si>
  <si>
    <t>рішенням міської ради від 05.04.2016 №4/3</t>
  </si>
  <si>
    <t>12. Інвестиційні проекти, які виконуються в межах бюджетної програми</t>
  </si>
  <si>
    <t>Найменування джерел надходжень</t>
  </si>
  <si>
    <t>Пояснення, що характеризують джерела фінансування</t>
  </si>
  <si>
    <t>разом</t>
  </si>
  <si>
    <t xml:space="preserve"> 2018 рік (прогноз)</t>
  </si>
  <si>
    <t xml:space="preserve"> 2019 рік (прогноз)</t>
  </si>
  <si>
    <t>КЕКВ/ККК</t>
  </si>
  <si>
    <t>Затверджено з урахуванням змін</t>
  </si>
  <si>
    <t>Касові видатки/ надання кредитів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</si>
  <si>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</si>
  <si>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</si>
  <si>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</si>
  <si>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</si>
  <si>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</si>
  <si>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Поточні видатки</t>
  </si>
  <si>
    <t>Соціальне забезпечення</t>
  </si>
  <si>
    <t>Капітальні видатки</t>
  </si>
  <si>
    <t>Капітальні трансферти</t>
  </si>
  <si>
    <t>Поточні трансферти</t>
  </si>
  <si>
    <t xml:space="preserve">ВСЬОГО </t>
  </si>
  <si>
    <t>Затверджені призначення</t>
  </si>
  <si>
    <t>Кредиторська заборгованість на 01.01.2016</t>
  </si>
  <si>
    <t>Планується погасити кредиторської заборгованості за рахунок коштів</t>
  </si>
  <si>
    <t>Очікуваний обсяг взяття поточних зобов'язань (4-6)</t>
  </si>
  <si>
    <t>Граничний обсяг</t>
  </si>
  <si>
    <t>Можлива кредиторська заборгованість на 01.01.2017 (5-6-7)</t>
  </si>
  <si>
    <t>Очікуваний обсяг взяття поточних зобов'язань (9-10)</t>
  </si>
  <si>
    <t>Очікувана дебіторська
заборгованість на 2017</t>
  </si>
  <si>
    <t>Причини виникнення заборгованості</t>
  </si>
  <si>
    <t>Вжиті заходи щодо погашення заборгованості</t>
  </si>
  <si>
    <t xml:space="preserve">Статті (пункти)
нормативно-правового акта </t>
  </si>
  <si>
    <t>Обсяг видатків/ надання кредитів, необхідний для виконання статей (пунктів) (тис. грн)</t>
  </si>
  <si>
    <t>Обсяг видатків/надання кредитів, врахований у граничному обсязі (тис. грн)</t>
  </si>
  <si>
    <t>Обсяг видатків/надання кредитів, не забезпечений граничним обсягом (тис. 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</si>
  <si>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</si>
  <si>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N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 (зі змінами).</t>
  </si>
  <si>
    <t>Директор департаменту</t>
  </si>
  <si>
    <t>Бондаренко С. М.</t>
  </si>
  <si>
    <t>(підпис)</t>
  </si>
  <si>
    <t>(прізвище та ініціали)</t>
  </si>
  <si>
    <t>10.Розпорядження міського голови від 17.05.2017р. № 133, розшифровки департаменту соціального захисту населення Миколаївської ОДА від 12.05.2017р. № 179,180,181</t>
  </si>
  <si>
    <t>11. Рішення Миколаївської міської ради від 31.05.2017р. № 21/9</t>
  </si>
  <si>
    <t>12.Розпорядження міського голови від 20.06.2017р. № 166р</t>
  </si>
  <si>
    <t>13. Рішення Миколаївської міської ради від 13.09.17р. № 24/14</t>
  </si>
  <si>
    <t>5.1. Надходження для виконання бюджетної програми у 2016 -2018  роках</t>
  </si>
  <si>
    <t>2016 рік (звіт)</t>
  </si>
  <si>
    <t>2017 рік (затверджено)</t>
  </si>
  <si>
    <t>2018 рік (проект)</t>
  </si>
  <si>
    <t>5.2. Надходження для виконання бюджетної програми у 2019 -2020  роках</t>
  </si>
  <si>
    <t>2020 рік (прогноз)</t>
  </si>
  <si>
    <t>6.1. Видатки за кодами економічної класифікації видатків бюджету у 2016 -2018  роках</t>
  </si>
  <si>
    <t>6.2. Надання кредитів за кодами класифікації кредитування бюджету у 2016 -2018 роках</t>
  </si>
  <si>
    <t>6.3. Видатки за кодами економічної класифікації видатків бюджету у  2019 -2020 роках</t>
  </si>
  <si>
    <t>6.4. Надання кредитів за кодами класифікації кредитування бюджету у 2019 -2020 роках</t>
  </si>
  <si>
    <t>7.1.  Видатки/надання кредитів у розрізі підпрограм та завдань у 2016 -2017_ роках</t>
  </si>
  <si>
    <t>7.2. Видатки/надання кредитів у розрізі підпрограм та завдань у 2019 -2020 роках</t>
  </si>
  <si>
    <t>8.1. Результативні показники бюджетної програми у  2016 - 2018 роках</t>
  </si>
  <si>
    <t>8.2. Результативні показники бюджетної програми у  2019 - 2020 роках</t>
  </si>
  <si>
    <t>2017 рік (план)</t>
  </si>
  <si>
    <t>11.1. Регіональні/місцеві програми, які виконуються в межах бюджетної програми у 2016 - 2018 роках</t>
  </si>
  <si>
    <t>2017 рік (затверджено])</t>
  </si>
  <si>
    <t>11.2. Регіональні/місцеві програми, які виконуються в межах бюджетної програми у  2019-2020 роках</t>
  </si>
  <si>
    <t>12.1. Обсяги та джерела фінансування інвестиційних проектів у 2016 - 2018 роках</t>
  </si>
  <si>
    <t>12.2. Обсяги та джерела фінансування інвестиційних проектів у  2019 - 2020 роках</t>
  </si>
  <si>
    <t xml:space="preserve">13. Аналіз результатів, досягнутих унаслідок використання коштів загального фонду бюджету у  2016  році, очікувані результати у 2017 році, обґрунтування необхідності передбачення видатків/надання кредитів на 2018 - 2020 роки </t>
  </si>
  <si>
    <t>14. Бюджетні зобов’язання у 2016 - 2018 роках</t>
  </si>
  <si>
    <t>14.1. Кредиторська заборгованість за загальним фондом місцевого бюджету у 2016  (звітному) році</t>
  </si>
  <si>
    <t>Кредиторська заборгованість на 01.01 2016</t>
  </si>
  <si>
    <t>Кредиторська заборгованість на 01.01. 2017</t>
  </si>
  <si>
    <t xml:space="preserve">14.2. Кредиторська заборгованість за загальним фондом місцевого бюджету у  2017 - 2018 (поточному та плановому) роках </t>
  </si>
  <si>
    <t>14.3. Дебіторська заборгованість у 2016 - 2018 (звітному та поточному) роках</t>
  </si>
  <si>
    <t>Дебіторська заборгованість на 01.01. 2016</t>
  </si>
  <si>
    <t>Дебіторська
заборгованість на 01.01. 2017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</si>
  <si>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</si>
  <si>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>14.5.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</si>
  <si>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унаслідок використання коштів спеціального фонду бюджету у 2016 році, та очікувані результати у 2017 році</t>
  </si>
  <si>
    <t>Предбання обладнання предметів довгострокового користування</t>
  </si>
  <si>
    <t xml:space="preserve">Кількість одиниць придбпнного обладнання </t>
  </si>
  <si>
    <t>Середні витрати на одиницю придбанного обладнання</t>
  </si>
  <si>
    <t>грн.</t>
  </si>
  <si>
    <t xml:space="preserve">Обсяг витрат на придбання обладнання і предметів довгострокового користування </t>
  </si>
  <si>
    <t>тис.грн.</t>
  </si>
  <si>
    <t xml:space="preserve">Начальник планового відділу </t>
  </si>
  <si>
    <t>Федоровська Н.Г.</t>
  </si>
  <si>
    <t>Передбачені кошти на 2017 рік у сумі 1 021 549,00 грн. надали можливість здійснити: матеріальне заохочення працівників громадських організацій        (15 чол.) на суму – 588 894,80 грн., оплата комунальних послуг та оренди приміщення – 92 810,68 грн., оплату послуг зв”язку – 7 730,13 грн., передплату періодичних видань – 136 840,00 грн., проведення заходів для ветеранів – 184 107,59 грн; придбали кондиціонер у сумі 8 000, 00 грн.</t>
  </si>
  <si>
    <t>08</t>
  </si>
  <si>
    <t>081</t>
  </si>
  <si>
    <t>0813181</t>
  </si>
  <si>
    <t xml:space="preserve">Забезпечення надання адресної грошової допомоги вдовам осіб з особливими заслугами та особливими трудовими заслугами перед Батьківщиною </t>
  </si>
  <si>
    <t>Забезпечення надання адресної грошової допомоги інвалідам УБД в АТО</t>
  </si>
  <si>
    <t>Забезпечення надання адресної грошової допомоги сім'ям загиблих УБД в АТО на оформлення земельної ділянки для ведення особистого селянського гсподарства</t>
  </si>
  <si>
    <t xml:space="preserve">Забезпечення надання адресної грошової допомоги інвалідам УБД в АТО </t>
  </si>
  <si>
    <t>БЮДЖЕТНИЙ ЗАПИТ НА 2016 -2018  РОКИ індивідуальний, Форма 2018-2</t>
  </si>
  <si>
    <t>4. Мета бюджетної програми на  2016 -2018   роки</t>
  </si>
  <si>
    <t>0813180</t>
  </si>
  <si>
    <t>Забезпечення соціального захисту ветеранів війни та праці</t>
  </si>
  <si>
    <t xml:space="preserve">1. Конституція України від 28.06.1996 р.№254к/96-ВР
2. Бюджетний кодекс України від 08.07.10 р.№2456-YI. 
3. ЗУ "Про державний бюджет України на 2017 рік" від 21.12.16 № 1801-YIII
4.ЗУ «Про статус ветеранів війни, гарантії  їх соціального захисту» від 22.10.1993 р. №3551-ХІІ.
5. ЗУ «Про основи соціальної захищенності інвалідів в Україні» від 21.03.1991 р. №875-ХІІ.
6. 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 
7.Міська програма «Соціальний захист на 2017-2019 рр.», затверджена рішенням виконкому Миколаївської міської ради від 23.12.2016 № 13/10
8.Рішення Миколаївської міської ради «Про міський бюджет  м.Миколаєва на 2017 р.» від 23.12.2016р. №13/26
9. Міська програма „Соціальної підтримки учасників антитерористичної операції та членів їх сімей” затверджена рішенням  міської ради від 23.12.2016 р. №13/11     </t>
  </si>
  <si>
    <t>Кошти, що передаються із загального фонду бюджету до бюджету розвитку (спеціального фонду)</t>
  </si>
  <si>
    <t>Капітальні трансферти підприємствам (установам, огранізаціям)</t>
  </si>
  <si>
    <t xml:space="preserve">Забезпечення надання фінансової підтримки громадським організаціям інвалідів і ветеранів, діяльність яких має соціальну спрямованість 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</si>
  <si>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</si>
  <si>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</si>
  <si>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 xml:space="preserve">кількість одержувачів фінансової підтримки </t>
  </si>
  <si>
    <t>облікова картка</t>
  </si>
  <si>
    <t>0813182</t>
  </si>
  <si>
    <t xml:space="preserve">Міська програма «Соціальний захист на 2017-2019 рр.», затверджена </t>
  </si>
  <si>
    <t>рішенням виконкому Миколаївської міської ради від 23.12.2016 № 13/10</t>
  </si>
  <si>
    <t>кількість отримувачів виплат</t>
  </si>
  <si>
    <t>Середній розмір витрат на здійснення виплат</t>
  </si>
  <si>
    <t>грн на місяць на 1 особу</t>
  </si>
  <si>
    <t xml:space="preserve">забеспечення надання фінансової підтримки громадським огранізаціям інвалідів і ветеранів, діяльність яких має соціальну спрямованість </t>
  </si>
  <si>
    <t>якості</t>
  </si>
  <si>
    <t xml:space="preserve">економія коштів на рік, що виникла у резульитаті впровадження в експлуатацію придбанного обладнання </t>
  </si>
  <si>
    <t>-</t>
  </si>
  <si>
    <t>Міська програма "Соціальний захист на 2017-2019роки"</t>
  </si>
  <si>
    <t>рішенням міської ради від 23.12.2016 №13/10</t>
  </si>
  <si>
    <t>Станом на 01.01.2017р.дебиторська заборгованість відсутня</t>
  </si>
  <si>
    <t>тис.грн./місяць на одне об'єднання.</t>
  </si>
  <si>
    <t>Надання мат. допомоги ветеранам Другої світової війни, війни в Афганістані</t>
  </si>
  <si>
    <t>Міська програма соціальної підтримки учасників антитерористичної операції та членів їх сімей</t>
  </si>
  <si>
    <t>рішенням виконкому Миколаївської міської ради від 23.12.2016 № 13/11</t>
  </si>
  <si>
    <t xml:space="preserve">забеспечення надання фінансової підтримки громадським огранізаціям інвалідів і ветеранів, діяльність яких має соціальну спрямованість  </t>
  </si>
  <si>
    <t>Міська програма "Соціальний захист на 2016-2018роки", 2017-2019 рр.</t>
  </si>
  <si>
    <t>рішенням міської ради від 23.12.2016 №13/10, 05.04.2016 №4/3</t>
  </si>
  <si>
    <t>Міська програма "Соціальний захист на 2016-2018роки", 2017-2019 роки</t>
  </si>
  <si>
    <t>рішенням міської ради від 23.12.2016 № 13/11, 05.04.2016 р., №4/3</t>
  </si>
  <si>
    <t>Міська програма "Соціальний захист на 2017-2019 роки"</t>
  </si>
  <si>
    <t>рішенням міської ради від23.12.2016 №13/10</t>
  </si>
  <si>
    <t>В 2016 році виплачено матеріальної допомлги 5 124 900,00 грн.- 665 особам - учасникам бойових дій у роки Другої світової війни, інвалідам війни, сім'ям загиблих та померлих УБД в Афганістані, УБД та інвалідам антитерористичної опрації. В 2017 році було передбачено на ці видатки 9032500,0 грн., що на 56,7% більше у порівнянні з 2016 роком. В 2018 році передбачається 9616500,0 грн., шо на 4 % більше в порівнянні з 2017 роком. У 2017 році на дані виплати планується освоїти кошти на суму 9 032 500 грн. на виплату матеріальної допомоги 665 особам; у 2018 році - 9 616 500 грн. на виплату матеріальної допомоги 591 особі. При розрахунку видатків на 2019 та 2020 роки  враховані кількісна показники 2018 року.</t>
  </si>
  <si>
    <t>Передбачені кошти на 2018 рік у сумі 1 189 330,00 грн.; дадуть можливість здійснити: матеріальне заохочення працівників громадських організацій   (15 чол.) у сумі 687 952,32   грн.; Проведення заходів заходів для ветеранів ; оплата комунальних послуг та оренду приміщення; посл.зв"язку ; передплата переодичних видань на 2019 - 2020 роки.</t>
  </si>
  <si>
    <t>Кошти, передбачені на надання фінансової підтримки громадським організаціям інваілідів і ветеранів на 2016 рік у сумі 790 596 грн. дали можливість здійснити: матеріальне заохочення працівників громадських організацій  (22 чол.) на суму –351 104 грн., оплата комунальних послуг та оренди приміщення – 81595 грн., оплату послуг зв”язку – 5673 грн., оплата предметів, матеріалів – 3456 грн., передплату періодичних видань – 136320 грн., проведення заходів для ветеранів – 95679,20 грн; придбання принтера - 3000,00 грн. У 2017 році планується надати фінансову підтримку 7 організаціям у сумі 1 021 549 грн.</t>
  </si>
  <si>
    <t>У 2017 році по спеціальному фонду виділені кошти у сумі 8,000 тис.грн. для придбання кондиціонера для громад.огранізації Інгульського района.</t>
  </si>
  <si>
    <t>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</si>
</sst>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&quot;"/>
    <numFmt numFmtId="165" formatCode="#,##0.000"/>
    <numFmt numFmtId="166" formatCode="0.000"/>
    <numFmt numFmtId="167" formatCode="0&quot; рік&quot;"/>
    <numFmt numFmtId="168" formatCode="0&quot; рік &quot;"/>
    <numFmt numFmtId="169" formatCode="0.0"/>
    <numFmt numFmtId="170" formatCode="#,##0.0000"/>
  </numFmts>
  <fonts count="49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24"/>
      <name val="Arial"/>
      <family val="2"/>
    </font>
    <font>
      <b/>
      <i/>
      <sz val="8"/>
      <color indexed="24"/>
      <name val="Arial"/>
      <family val="2"/>
    </font>
    <font>
      <sz val="8"/>
      <color indexed="2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24"/>
      <name val="Arial"/>
      <family val="2"/>
    </font>
    <font>
      <sz val="12"/>
      <color indexed="24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NumberFormat="1" applyAlignment="1">
      <alignment horizontal="centerContinuous" vertical="center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right" vertical="center"/>
    </xf>
    <xf numFmtId="0" fontId="12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1" fontId="5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8" fillId="0" borderId="11" xfId="0" applyNumberFormat="1" applyFont="1" applyBorder="1" applyAlignment="1">
      <alignment horizontal="left" wrapText="1"/>
    </xf>
    <xf numFmtId="166" fontId="8" fillId="0" borderId="11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 vertical="center"/>
    </xf>
    <xf numFmtId="166" fontId="0" fillId="0" borderId="14" xfId="0" applyNumberFormat="1" applyFont="1" applyBorder="1" applyAlignment="1">
      <alignment horizontal="right" vertical="center"/>
    </xf>
    <xf numFmtId="166" fontId="0" fillId="0" borderId="12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right" vertical="center"/>
    </xf>
    <xf numFmtId="165" fontId="0" fillId="33" borderId="0" xfId="0" applyNumberFormat="1" applyFont="1" applyFill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Continuous" vertical="center"/>
    </xf>
    <xf numFmtId="49" fontId="4" fillId="0" borderId="10" xfId="0" applyNumberFormat="1" applyFont="1" applyBorder="1" applyAlignment="1">
      <alignment horizontal="centerContinuous" vertical="center"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vertical="center"/>
    </xf>
    <xf numFmtId="166" fontId="0" fillId="33" borderId="13" xfId="0" applyNumberFormat="1" applyFont="1" applyFill="1" applyBorder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0" fontId="0" fillId="33" borderId="16" xfId="0" applyNumberFormat="1" applyFont="1" applyFill="1" applyBorder="1" applyAlignment="1">
      <alignment horizontal="right" vertical="center"/>
    </xf>
    <xf numFmtId="0" fontId="0" fillId="33" borderId="17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justify" wrapText="1"/>
    </xf>
    <xf numFmtId="0" fontId="0" fillId="33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66" fontId="0" fillId="33" borderId="18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left" vertical="center"/>
    </xf>
    <xf numFmtId="165" fontId="0" fillId="0" borderId="13" xfId="0" applyNumberFormat="1" applyFont="1" applyBorder="1" applyAlignment="1">
      <alignment horizontal="left" vertical="center"/>
    </xf>
    <xf numFmtId="165" fontId="0" fillId="0" borderId="14" xfId="0" applyNumberFormat="1" applyFont="1" applyBorder="1" applyAlignment="1">
      <alignment horizontal="left" vertical="center"/>
    </xf>
    <xf numFmtId="166" fontId="0" fillId="0" borderId="11" xfId="0" applyNumberFormat="1" applyFont="1" applyBorder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left" vertical="center"/>
    </xf>
    <xf numFmtId="166" fontId="0" fillId="0" borderId="12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166" fontId="0" fillId="0" borderId="14" xfId="0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9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65" fontId="0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166" fontId="0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66" fontId="0" fillId="0" borderId="14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1" xfId="0" applyNumberFormat="1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165" fontId="5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166" fontId="0" fillId="0" borderId="11" xfId="0" applyNumberFormat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2" xfId="0" applyNumberForma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right" vertical="center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left" vertical="center" wrapText="1"/>
    </xf>
    <xf numFmtId="166" fontId="0" fillId="33" borderId="12" xfId="0" applyNumberFormat="1" applyFont="1" applyFill="1" applyBorder="1" applyAlignment="1">
      <alignment horizontal="right" vertical="center"/>
    </xf>
    <xf numFmtId="166" fontId="0" fillId="33" borderId="13" xfId="0" applyNumberFormat="1" applyFont="1" applyFill="1" applyBorder="1" applyAlignment="1">
      <alignment horizontal="right" vertical="center"/>
    </xf>
    <xf numFmtId="166" fontId="0" fillId="33" borderId="14" xfId="0" applyNumberFormat="1" applyFont="1" applyFill="1" applyBorder="1" applyAlignment="1">
      <alignment horizontal="right" vertical="center"/>
    </xf>
    <xf numFmtId="0" fontId="0" fillId="33" borderId="13" xfId="0" applyNumberFormat="1" applyFill="1" applyBorder="1" applyAlignment="1">
      <alignment horizontal="left" vertical="center" wrapText="1"/>
    </xf>
    <xf numFmtId="0" fontId="0" fillId="33" borderId="14" xfId="0" applyNumberFormat="1" applyFill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0" fillId="33" borderId="16" xfId="0" applyNumberFormat="1" applyFill="1" applyBorder="1" applyAlignment="1">
      <alignment horizontal="left" wrapText="1"/>
    </xf>
    <xf numFmtId="0" fontId="0" fillId="33" borderId="16" xfId="0" applyNumberFormat="1" applyFont="1" applyFill="1" applyBorder="1" applyAlignment="1">
      <alignment horizontal="left" wrapText="1"/>
    </xf>
    <xf numFmtId="0" fontId="0" fillId="33" borderId="11" xfId="0" applyNumberForma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65" fontId="0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 wrapText="1"/>
    </xf>
    <xf numFmtId="0" fontId="5" fillId="0" borderId="11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right" vertical="center"/>
    </xf>
    <xf numFmtId="166" fontId="9" fillId="0" borderId="14" xfId="0" applyNumberFormat="1" applyFont="1" applyBorder="1" applyAlignment="1">
      <alignment horizontal="right" vertical="center"/>
    </xf>
    <xf numFmtId="166" fontId="0" fillId="33" borderId="13" xfId="0" applyNumberFormat="1" applyFont="1" applyFill="1" applyBorder="1" applyAlignment="1">
      <alignment horizontal="center" vertical="center"/>
    </xf>
    <xf numFmtId="166" fontId="0" fillId="33" borderId="14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right" vertical="center"/>
    </xf>
    <xf numFmtId="165" fontId="0" fillId="33" borderId="13" xfId="0" applyNumberFormat="1" applyFont="1" applyFill="1" applyBorder="1" applyAlignment="1">
      <alignment horizontal="right" vertical="center"/>
    </xf>
    <xf numFmtId="165" fontId="0" fillId="33" borderId="14" xfId="0" applyNumberFormat="1" applyFont="1" applyFill="1" applyBorder="1" applyAlignment="1">
      <alignment horizontal="right" vertical="center"/>
    </xf>
    <xf numFmtId="166" fontId="8" fillId="0" borderId="12" xfId="0" applyNumberFormat="1" applyFont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/>
    </xf>
    <xf numFmtId="166" fontId="8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166" fontId="9" fillId="0" borderId="12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 wrapText="1"/>
    </xf>
    <xf numFmtId="166" fontId="0" fillId="33" borderId="12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9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2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right" vertical="center"/>
    </xf>
    <xf numFmtId="0" fontId="0" fillId="0" borderId="16" xfId="0" applyNumberForma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166" fontId="5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justify" wrapText="1"/>
    </xf>
    <xf numFmtId="0" fontId="5" fillId="0" borderId="0" xfId="0" applyNumberFormat="1" applyFont="1" applyAlignment="1">
      <alignment horizontal="justify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justify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 horizontal="right"/>
    </xf>
    <xf numFmtId="166" fontId="9" fillId="0" borderId="14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left" wrapText="1"/>
    </xf>
    <xf numFmtId="166" fontId="9" fillId="0" borderId="11" xfId="0" applyNumberFormat="1" applyFont="1" applyBorder="1" applyAlignment="1">
      <alignment horizontal="right"/>
    </xf>
    <xf numFmtId="0" fontId="5" fillId="33" borderId="0" xfId="0" applyFont="1" applyFill="1" applyAlignment="1">
      <alignment horizontal="left"/>
    </xf>
    <xf numFmtId="166" fontId="7" fillId="0" borderId="12" xfId="0" applyNumberFormat="1" applyFont="1" applyBorder="1" applyAlignment="1">
      <alignment horizontal="right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166" fontId="7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justify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2" fontId="6" fillId="33" borderId="11" xfId="0" applyNumberFormat="1" applyFont="1" applyFill="1" applyBorder="1" applyAlignment="1">
      <alignment horizontal="right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166" fontId="9" fillId="0" borderId="11" xfId="0" applyNumberFormat="1" applyFont="1" applyBorder="1" applyAlignment="1">
      <alignment horizontal="right" vertical="center"/>
    </xf>
    <xf numFmtId="0" fontId="13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166" fontId="9" fillId="0" borderId="12" xfId="0" applyNumberFormat="1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right" vertical="center"/>
    </xf>
    <xf numFmtId="166" fontId="9" fillId="0" borderId="14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166" fontId="7" fillId="0" borderId="12" xfId="0" applyNumberFormat="1" applyFont="1" applyBorder="1" applyAlignment="1">
      <alignment horizontal="right" vertical="center"/>
    </xf>
    <xf numFmtId="166" fontId="7" fillId="0" borderId="13" xfId="0" applyNumberFormat="1" applyFont="1" applyBorder="1" applyAlignment="1">
      <alignment horizontal="right" vertical="center"/>
    </xf>
    <xf numFmtId="166" fontId="7" fillId="0" borderId="14" xfId="0" applyNumberFormat="1" applyFont="1" applyBorder="1" applyAlignment="1">
      <alignment horizontal="right" vertical="center"/>
    </xf>
    <xf numFmtId="0" fontId="0" fillId="33" borderId="11" xfId="0" applyNumberFormat="1" applyFill="1" applyBorder="1" applyAlignment="1">
      <alignment horizontal="left" vertical="center" wrapText="1"/>
    </xf>
    <xf numFmtId="165" fontId="0" fillId="33" borderId="11" xfId="0" applyNumberFormat="1" applyFont="1" applyFill="1" applyBorder="1" applyAlignment="1">
      <alignment horizontal="right" vertical="center"/>
    </xf>
    <xf numFmtId="166" fontId="0" fillId="33" borderId="11" xfId="0" applyNumberFormat="1" applyFont="1" applyFill="1" applyBorder="1" applyAlignment="1">
      <alignment horizontal="right" vertical="center"/>
    </xf>
    <xf numFmtId="166" fontId="0" fillId="33" borderId="11" xfId="0" applyNumberFormat="1" applyFont="1" applyFill="1" applyBorder="1" applyAlignment="1">
      <alignment horizontal="right" vertical="center"/>
    </xf>
    <xf numFmtId="165" fontId="14" fillId="33" borderId="11" xfId="0" applyNumberFormat="1" applyFont="1" applyFill="1" applyBorder="1" applyAlignment="1">
      <alignment horizontal="right" vertical="center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166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6" fontId="6" fillId="0" borderId="13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65" fontId="0" fillId="0" borderId="11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5" fontId="9" fillId="0" borderId="11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2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209550</xdr:colOff>
      <xdr:row>358</xdr:row>
      <xdr:rowOff>219075</xdr:rowOff>
    </xdr:from>
    <xdr:to>
      <xdr:col>136</xdr:col>
      <xdr:colOff>209550</xdr:colOff>
      <xdr:row>358</xdr:row>
      <xdr:rowOff>219075</xdr:rowOff>
    </xdr:to>
    <xdr:sp>
      <xdr:nvSpPr>
        <xdr:cNvPr id="1" name="Picture 1"/>
        <xdr:cNvSpPr>
          <a:spLocks noChangeAspect="1"/>
        </xdr:cNvSpPr>
      </xdr:nvSpPr>
      <xdr:spPr>
        <a:xfrm>
          <a:off x="11172825" y="49244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323850</xdr:colOff>
      <xdr:row>376</xdr:row>
      <xdr:rowOff>219075</xdr:rowOff>
    </xdr:from>
    <xdr:to>
      <xdr:col>148</xdr:col>
      <xdr:colOff>323850</xdr:colOff>
      <xdr:row>376</xdr:row>
      <xdr:rowOff>219075</xdr:rowOff>
    </xdr:to>
    <xdr:sp>
      <xdr:nvSpPr>
        <xdr:cNvPr id="2" name="Picture 2"/>
        <xdr:cNvSpPr>
          <a:spLocks noChangeAspect="1"/>
        </xdr:cNvSpPr>
      </xdr:nvSpPr>
      <xdr:spPr>
        <a:xfrm>
          <a:off x="12001500" y="52758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X440"/>
  <sheetViews>
    <sheetView tabSelected="1" view="pageBreakPreview" zoomScale="70" zoomScaleSheetLayoutView="70" zoomScalePageLayoutView="0" workbookViewId="0" topLeftCell="A114">
      <selection activeCell="AM140" sqref="AM140"/>
    </sheetView>
  </sheetViews>
  <sheetFormatPr defaultColWidth="10.33203125" defaultRowHeight="11.25"/>
  <cols>
    <col min="1" max="1" width="2.5" style="1" customWidth="1"/>
    <col min="2" max="2" width="10.33203125" style="1" customWidth="1"/>
    <col min="3" max="3" width="2.66015625" style="1" customWidth="1"/>
    <col min="4" max="4" width="7.16015625" style="1" customWidth="1"/>
    <col min="5" max="5" width="0.1640625" style="1" customWidth="1"/>
    <col min="6" max="6" width="0.328125" style="1" customWidth="1"/>
    <col min="7" max="8" width="0.1640625" style="1" customWidth="1"/>
    <col min="9" max="9" width="12.83203125" style="1" customWidth="1"/>
    <col min="10" max="10" width="0.328125" style="1" customWidth="1"/>
    <col min="11" max="11" width="0.1640625" style="1" customWidth="1"/>
    <col min="12" max="12" width="10.83203125" style="1" customWidth="1"/>
    <col min="13" max="13" width="1.66796875" style="1" customWidth="1"/>
    <col min="14" max="14" width="0.328125" style="1" customWidth="1"/>
    <col min="15" max="15" width="0.1640625" style="1" customWidth="1"/>
    <col min="16" max="16" width="4.66015625" style="1" customWidth="1"/>
    <col min="17" max="17" width="7.66015625" style="1" customWidth="1"/>
    <col min="18" max="19" width="0.1640625" style="1" customWidth="1"/>
    <col min="20" max="20" width="0.65625" style="1" customWidth="1"/>
    <col min="21" max="22" width="0.1640625" style="1" customWidth="1"/>
    <col min="23" max="24" width="1.3359375" style="1" customWidth="1"/>
    <col min="25" max="25" width="0.1640625" style="1" customWidth="1"/>
    <col min="26" max="26" width="1.5" style="1" customWidth="1"/>
    <col min="27" max="27" width="7.66015625" style="1" customWidth="1"/>
    <col min="28" max="28" width="0.82421875" style="1" customWidth="1"/>
    <col min="29" max="29" width="0.65625" style="1" customWidth="1"/>
    <col min="30" max="31" width="0.1640625" style="1" customWidth="1"/>
    <col min="32" max="32" width="0.4921875" style="1" customWidth="1"/>
    <col min="33" max="33" width="1.3359375" style="1" customWidth="1"/>
    <col min="34" max="34" width="0.82421875" style="1" customWidth="1"/>
    <col min="35" max="35" width="0.328125" style="1" customWidth="1"/>
    <col min="36" max="36" width="0.4921875" style="1" customWidth="1"/>
    <col min="37" max="37" width="0.65625" style="1" customWidth="1"/>
    <col min="38" max="38" width="0.4921875" style="1" customWidth="1"/>
    <col min="39" max="39" width="6.5" style="1" customWidth="1"/>
    <col min="40" max="41" width="0.82421875" style="1" customWidth="1"/>
    <col min="42" max="42" width="0.1640625" style="1" customWidth="1"/>
    <col min="43" max="43" width="0.4921875" style="1" customWidth="1"/>
    <col min="44" max="44" width="1.171875" style="1" customWidth="1"/>
    <col min="45" max="45" width="0.1640625" style="1" customWidth="1"/>
    <col min="46" max="46" width="0.82421875" style="1" customWidth="1"/>
    <col min="47" max="47" width="0.328125" style="1" customWidth="1"/>
    <col min="48" max="48" width="0.4921875" style="1" customWidth="1"/>
    <col min="49" max="49" width="2.33203125" style="1" customWidth="1"/>
    <col min="50" max="50" width="0.4921875" style="1" customWidth="1"/>
    <col min="51" max="51" width="0.1640625" style="1" customWidth="1"/>
    <col min="52" max="52" width="4.83203125" style="1" customWidth="1"/>
    <col min="53" max="54" width="0.82421875" style="1" customWidth="1"/>
    <col min="55" max="55" width="0.1640625" style="1" customWidth="1"/>
    <col min="56" max="56" width="0.4921875" style="1" customWidth="1"/>
    <col min="57" max="58" width="0.328125" style="1" customWidth="1"/>
    <col min="59" max="59" width="0.1640625" style="1" customWidth="1"/>
    <col min="60" max="61" width="0.4921875" style="1" customWidth="1"/>
    <col min="62" max="62" width="1.66796875" style="1" customWidth="1"/>
    <col min="63" max="63" width="0.328125" style="1" customWidth="1"/>
    <col min="64" max="64" width="0.65625" style="1" customWidth="1"/>
    <col min="65" max="65" width="0.4921875" style="1" customWidth="1"/>
    <col min="66" max="66" width="3.5" style="1" customWidth="1"/>
    <col min="67" max="67" width="0.1640625" style="1" customWidth="1"/>
    <col min="68" max="68" width="2" style="1" customWidth="1"/>
    <col min="69" max="69" width="5.66015625" style="1" customWidth="1"/>
    <col min="70" max="70" width="0.82421875" style="1" customWidth="1"/>
    <col min="71" max="71" width="0.1640625" style="1" customWidth="1"/>
    <col min="72" max="72" width="0.328125" style="1" customWidth="1"/>
    <col min="73" max="73" width="0.1640625" style="1" hidden="1" customWidth="1"/>
    <col min="74" max="74" width="1.171875" style="1" hidden="1" customWidth="1"/>
    <col min="75" max="75" width="0.1640625" style="1" hidden="1" customWidth="1"/>
    <col min="76" max="76" width="0.328125" style="1" hidden="1" customWidth="1"/>
    <col min="77" max="77" width="0.4921875" style="1" hidden="1" customWidth="1"/>
    <col min="78" max="78" width="1.5" style="1" hidden="1" customWidth="1"/>
    <col min="79" max="79" width="2.5" style="1" customWidth="1"/>
    <col min="80" max="80" width="6.5" style="1" customWidth="1"/>
    <col min="81" max="81" width="3" style="1" customWidth="1"/>
    <col min="82" max="82" width="0.65625" style="1" customWidth="1"/>
    <col min="83" max="83" width="1.0078125" style="1" customWidth="1"/>
    <col min="84" max="84" width="0.65625" style="1" hidden="1" customWidth="1"/>
    <col min="85" max="85" width="0.82421875" style="1" hidden="1" customWidth="1"/>
    <col min="86" max="86" width="0.1640625" style="1" customWidth="1"/>
    <col min="87" max="87" width="0.328125" style="1" customWidth="1"/>
    <col min="88" max="88" width="0.1640625" style="1" customWidth="1"/>
    <col min="89" max="89" width="2.33203125" style="1" customWidth="1"/>
    <col min="90" max="90" width="0.65625" style="1" customWidth="1"/>
    <col min="91" max="91" width="0.4921875" style="1" customWidth="1"/>
    <col min="92" max="92" width="1.5" style="1" customWidth="1"/>
    <col min="93" max="93" width="1.66796875" style="1" customWidth="1"/>
    <col min="94" max="94" width="0.328125" style="1" customWidth="1"/>
    <col min="95" max="95" width="6" style="1" customWidth="1"/>
    <col min="96" max="96" width="1.171875" style="1" customWidth="1"/>
    <col min="97" max="98" width="1.0078125" style="1" customWidth="1"/>
    <col min="99" max="99" width="0.65625" style="1" customWidth="1"/>
    <col min="100" max="101" width="0.1640625" style="1" customWidth="1"/>
    <col min="102" max="102" width="0.328125" style="1" customWidth="1"/>
    <col min="103" max="104" width="0.1640625" style="1" customWidth="1"/>
    <col min="105" max="105" width="1.171875" style="1" customWidth="1"/>
    <col min="106" max="106" width="0.4921875" style="1" customWidth="1"/>
    <col min="107" max="107" width="1.5" style="1" customWidth="1"/>
    <col min="108" max="108" width="0.328125" style="1" customWidth="1"/>
    <col min="109" max="109" width="1.0078125" style="1" customWidth="1"/>
    <col min="110" max="110" width="7.5" style="1" customWidth="1"/>
    <col min="111" max="111" width="0.328125" style="1" customWidth="1"/>
    <col min="112" max="112" width="1.171875" style="1" customWidth="1"/>
    <col min="113" max="113" width="0.1640625" style="1" customWidth="1"/>
    <col min="114" max="114" width="0.4921875" style="1" customWidth="1"/>
    <col min="115" max="115" width="0.328125" style="1" customWidth="1"/>
    <col min="116" max="116" width="0.1640625" style="1" customWidth="1"/>
    <col min="117" max="118" width="0.4921875" style="1" customWidth="1"/>
    <col min="119" max="119" width="0.328125" style="1" customWidth="1"/>
    <col min="120" max="120" width="0.4921875" style="1" customWidth="1"/>
    <col min="121" max="121" width="1.3359375" style="1" customWidth="1"/>
    <col min="122" max="123" width="1.0078125" style="1" customWidth="1"/>
    <col min="124" max="124" width="9" style="1" customWidth="1"/>
    <col min="125" max="125" width="0.82421875" style="1" customWidth="1"/>
    <col min="126" max="126" width="0.328125" style="1" customWidth="1"/>
    <col min="127" max="127" width="1.83203125" style="1" customWidth="1"/>
    <col min="128" max="128" width="0.82421875" style="1" customWidth="1"/>
    <col min="129" max="129" width="0.65625" style="1" customWidth="1"/>
    <col min="130" max="131" width="0.1640625" style="1" customWidth="1"/>
    <col min="132" max="132" width="0.4921875" style="1" customWidth="1"/>
    <col min="133" max="133" width="1.3359375" style="1" customWidth="1"/>
    <col min="134" max="134" width="0.4921875" style="1" customWidth="1"/>
    <col min="135" max="135" width="0.1640625" style="1" customWidth="1"/>
    <col min="136" max="136" width="1.83203125" style="1" customWidth="1"/>
    <col min="137" max="137" width="6.83203125" style="1" customWidth="1"/>
    <col min="138" max="138" width="0.328125" style="1" customWidth="1"/>
    <col min="139" max="139" width="1.83203125" style="1" customWidth="1"/>
    <col min="140" max="140" width="0.1640625" style="1" customWidth="1"/>
    <col min="141" max="141" width="0.82421875" style="1" customWidth="1"/>
    <col min="142" max="142" width="0.4921875" style="1" customWidth="1"/>
    <col min="143" max="143" width="0.1640625" style="1" customWidth="1"/>
    <col min="144" max="144" width="0.328125" style="1" customWidth="1"/>
    <col min="145" max="145" width="0.4921875" style="1" customWidth="1"/>
    <col min="146" max="146" width="0.328125" style="1" customWidth="1"/>
    <col min="147" max="147" width="0.4921875" style="1" customWidth="1"/>
    <col min="148" max="148" width="0.1640625" style="1" customWidth="1"/>
    <col min="149" max="149" width="5.66015625" style="1" customWidth="1"/>
    <col min="150" max="150" width="0.328125" style="1" hidden="1" customWidth="1"/>
    <col min="151" max="151" width="1.171875" style="1" customWidth="1"/>
    <col min="152" max="152" width="0.65625" style="1" customWidth="1"/>
    <col min="153" max="153" width="0.1640625" style="1" customWidth="1"/>
    <col min="154" max="154" width="1.3359375" style="1" customWidth="1"/>
    <col min="155" max="155" width="0.1640625" style="1" customWidth="1"/>
    <col min="156" max="156" width="0.4921875" style="1" customWidth="1"/>
    <col min="157" max="157" width="0.82421875" style="1" customWidth="1"/>
    <col min="158" max="158" width="1.171875" style="1" customWidth="1"/>
    <col min="159" max="159" width="0.82421875" style="1" customWidth="1"/>
    <col min="160" max="160" width="0.4921875" style="1" customWidth="1"/>
    <col min="161" max="161" width="2.5" style="1" customWidth="1"/>
    <col min="162" max="162" width="2.66015625" style="1" customWidth="1"/>
    <col min="163" max="163" width="0.328125" style="1" customWidth="1"/>
    <col min="164" max="164" width="0.4921875" style="1" customWidth="1"/>
    <col min="165" max="165" width="0.1640625" style="1" hidden="1" customWidth="1"/>
    <col min="166" max="166" width="0.4921875" style="1" hidden="1" customWidth="1"/>
    <col min="167" max="167" width="0.82421875" style="1" customWidth="1"/>
    <col min="168" max="168" width="0.1640625" style="1" customWidth="1"/>
    <col min="169" max="169" width="0.4921875" style="1" customWidth="1"/>
    <col min="170" max="170" width="2" style="1" customWidth="1"/>
    <col min="171" max="171" width="0.82421875" style="1" customWidth="1"/>
    <col min="172" max="172" width="0.4921875" style="1" customWidth="1"/>
    <col min="173" max="173" width="0.1640625" style="1" customWidth="1"/>
    <col min="174" max="174" width="6.66015625" style="1" customWidth="1"/>
    <col min="175" max="175" width="4.5" style="1" customWidth="1"/>
    <col min="176" max="178" width="0.1640625" style="1" hidden="1" customWidth="1"/>
    <col min="179" max="179" width="10" style="1" customWidth="1"/>
    <col min="180" max="180" width="0.1640625" style="1" customWidth="1"/>
  </cols>
  <sheetData>
    <row r="1" spans="93:107" ht="15.75" customHeight="1">
      <c r="CO1" s="2" t="s">
        <v>0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93:107" ht="15.75" customHeight="1">
      <c r="CO2" s="3" t="s">
        <v>1</v>
      </c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93:107" ht="15.75" customHeight="1"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93:107" ht="11.25" customHeight="1">
      <c r="CO4" s="4" t="s">
        <v>3</v>
      </c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="2" customFormat="1" ht="30.75" customHeight="1">
      <c r="B5" s="2" t="s">
        <v>195</v>
      </c>
    </row>
    <row r="7" spans="2:121" s="5" customFormat="1" ht="12.75" customHeight="1">
      <c r="B7" s="515" t="s">
        <v>4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X7" s="6"/>
      <c r="BY7" s="6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517" t="s">
        <v>188</v>
      </c>
      <c r="CK7" s="517"/>
      <c r="CL7" s="517"/>
      <c r="CM7" s="517"/>
      <c r="CN7" s="517"/>
      <c r="CO7" s="517"/>
      <c r="CP7" s="517"/>
      <c r="CQ7" s="517"/>
      <c r="CR7" s="517"/>
      <c r="CS7" s="517"/>
      <c r="CT7" s="517"/>
      <c r="CU7" s="517"/>
      <c r="CV7" s="517"/>
      <c r="CW7" s="51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8"/>
      <c r="DP7" s="128"/>
      <c r="DQ7" s="128"/>
    </row>
    <row r="8" spans="2:121" ht="11.25" customHeight="1">
      <c r="B8" s="1" t="s">
        <v>5</v>
      </c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30" t="s">
        <v>6</v>
      </c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</row>
    <row r="9" spans="78:121" ht="11.25" customHeight="1"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</row>
    <row r="10" spans="2:121" s="5" customFormat="1" ht="12.75" customHeight="1">
      <c r="B10" s="518" t="s">
        <v>7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Y10" s="6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31"/>
      <c r="CM10" s="131"/>
      <c r="CN10" s="131"/>
      <c r="CO10" s="131"/>
      <c r="CP10" s="131"/>
      <c r="CQ10" s="131" t="s">
        <v>189</v>
      </c>
      <c r="CR10" s="131"/>
      <c r="CS10" s="131"/>
      <c r="CT10" s="131"/>
      <c r="CU10" s="131"/>
      <c r="CV10" s="131"/>
      <c r="CW10" s="131"/>
      <c r="CX10" s="131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8"/>
      <c r="DQ10" s="128"/>
    </row>
    <row r="11" spans="2:121" ht="11.25" customHeight="1">
      <c r="B11" s="1" t="s">
        <v>8</v>
      </c>
      <c r="BZ11" s="519" t="s">
        <v>9</v>
      </c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</row>
    <row r="12" spans="78:121" ht="9.75"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</row>
    <row r="13" spans="2:121" ht="12.75" customHeight="1">
      <c r="B13" s="518" t="s">
        <v>10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Z13" s="520" t="s">
        <v>197</v>
      </c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</row>
    <row r="14" spans="3:92" ht="11.25" customHeight="1">
      <c r="C14" s="1" t="s">
        <v>11</v>
      </c>
      <c r="BZ14" s="7" t="s">
        <v>12</v>
      </c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6" spans="2:62" ht="11.25" customHeight="1">
      <c r="B16" s="243" t="s">
        <v>196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</row>
    <row r="17" spans="2:134" ht="11.25" customHeight="1">
      <c r="B17" s="243" t="s">
        <v>13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</row>
    <row r="18" spans="2:121" ht="11.25" customHeight="1">
      <c r="B18" s="514" t="s">
        <v>198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4"/>
      <c r="AU18" s="514"/>
      <c r="AV18" s="514"/>
      <c r="AW18" s="514"/>
      <c r="AX18" s="514"/>
      <c r="AY18" s="514"/>
      <c r="AZ18" s="514"/>
      <c r="BA18" s="514"/>
      <c r="BB18" s="514"/>
      <c r="BC18" s="514"/>
      <c r="BD18" s="514"/>
      <c r="BE18" s="514"/>
      <c r="BF18" s="514"/>
      <c r="BG18" s="514"/>
      <c r="BH18" s="514"/>
      <c r="BI18" s="514"/>
      <c r="BJ18" s="514"/>
      <c r="BK18" s="514"/>
      <c r="BL18" s="514"/>
      <c r="BM18" s="514"/>
      <c r="BN18" s="514"/>
      <c r="BO18" s="514"/>
      <c r="BP18" s="514"/>
      <c r="BQ18" s="514"/>
      <c r="BR18" s="514"/>
      <c r="BS18" s="514"/>
      <c r="BT18" s="514"/>
      <c r="BU18" s="514"/>
      <c r="BV18" s="514"/>
      <c r="BW18" s="514"/>
      <c r="BX18" s="514"/>
      <c r="BY18" s="514"/>
      <c r="BZ18" s="514"/>
      <c r="CA18" s="514"/>
      <c r="CB18" s="514"/>
      <c r="CC18" s="514"/>
      <c r="CD18" s="514"/>
      <c r="CE18" s="514"/>
      <c r="CF18" s="514"/>
      <c r="CG18" s="514"/>
      <c r="CH18" s="514"/>
      <c r="CI18" s="514"/>
      <c r="CJ18" s="514"/>
      <c r="CK18" s="514"/>
      <c r="CL18" s="514"/>
      <c r="CM18" s="514"/>
      <c r="CN18" s="514"/>
      <c r="CO18" s="514"/>
      <c r="CP18" s="514"/>
      <c r="CQ18" s="514"/>
      <c r="CR18" s="514"/>
      <c r="CS18" s="514"/>
      <c r="CT18" s="514"/>
      <c r="CU18" s="514"/>
      <c r="CV18" s="514"/>
      <c r="CW18" s="514"/>
      <c r="CX18" s="514"/>
      <c r="CY18" s="514"/>
      <c r="CZ18" s="514"/>
      <c r="DA18" s="514"/>
      <c r="DB18" s="514"/>
      <c r="DC18" s="514"/>
      <c r="DD18" s="514"/>
      <c r="DE18" s="514"/>
      <c r="DF18" s="514"/>
      <c r="DG18" s="514"/>
      <c r="DH18" s="514"/>
      <c r="DI18" s="514"/>
      <c r="DJ18" s="514"/>
      <c r="DK18" s="514"/>
      <c r="DL18" s="514"/>
      <c r="DM18" s="514"/>
      <c r="DN18" s="514"/>
      <c r="DO18" s="514"/>
      <c r="DP18" s="514"/>
      <c r="DQ18" s="514"/>
    </row>
    <row r="19" spans="1:180" ht="11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  <row r="20" spans="1:180" ht="11.25" customHeight="1">
      <c r="A20"/>
      <c r="B20" s="243" t="s">
        <v>14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</row>
    <row r="21" spans="2:134" ht="106.5" customHeight="1">
      <c r="B21" s="514" t="s">
        <v>199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4"/>
      <c r="DD21" s="514"/>
      <c r="DE21" s="514"/>
      <c r="DF21" s="514"/>
      <c r="DG21" s="514"/>
      <c r="DH21" s="514"/>
      <c r="DI21" s="514"/>
      <c r="DJ21" s="514"/>
      <c r="DK21" s="514"/>
      <c r="DL21" s="514"/>
      <c r="DM21" s="514"/>
      <c r="DN21" s="514"/>
      <c r="DO21" s="514"/>
      <c r="DP21" s="514"/>
      <c r="DQ21" s="514"/>
      <c r="DR21" s="514"/>
      <c r="DS21" s="514"/>
      <c r="DT21" s="514"/>
      <c r="DU21" s="514"/>
      <c r="DV21" s="514"/>
      <c r="DW21" s="514"/>
      <c r="DX21" s="514"/>
      <c r="DY21" s="514"/>
      <c r="DZ21" s="514"/>
      <c r="EA21" s="514"/>
      <c r="EB21" s="514"/>
      <c r="EC21" s="514"/>
      <c r="ED21" s="514"/>
    </row>
    <row r="22" spans="2:135" ht="12.75" customHeight="1" hidden="1">
      <c r="B22" s="513" t="s">
        <v>143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513"/>
      <c r="BM22" s="513"/>
      <c r="BN22" s="513"/>
      <c r="BO22" s="513"/>
      <c r="BP22" s="513"/>
      <c r="BQ22" s="513"/>
      <c r="BR22" s="513"/>
      <c r="BS22" s="513"/>
      <c r="BT22" s="513"/>
      <c r="BU22" s="513"/>
      <c r="BV22" s="513"/>
      <c r="BW22" s="513"/>
      <c r="BX22" s="513"/>
      <c r="BY22" s="513"/>
      <c r="BZ22" s="513"/>
      <c r="CA22" s="513"/>
      <c r="CB22" s="513"/>
      <c r="CC22" s="513"/>
      <c r="CD22" s="513"/>
      <c r="CE22" s="513"/>
      <c r="CF22" s="513"/>
      <c r="CG22" s="513"/>
      <c r="CH22" s="513"/>
      <c r="CI22" s="513"/>
      <c r="CJ22" s="513"/>
      <c r="CK22" s="513"/>
      <c r="CL22" s="513"/>
      <c r="CM22" s="513"/>
      <c r="CN22" s="513"/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3"/>
      <c r="CZ22" s="513"/>
      <c r="DA22" s="513"/>
      <c r="DB22" s="513"/>
      <c r="DC22" s="513"/>
      <c r="DD22" s="513"/>
      <c r="DE22" s="513"/>
      <c r="DF22" s="513"/>
      <c r="DG22" s="513"/>
      <c r="DH22" s="513"/>
      <c r="DI22" s="513"/>
      <c r="DJ22" s="513"/>
      <c r="DK22" s="513"/>
      <c r="DL22" s="513"/>
      <c r="DM22" s="513"/>
      <c r="DN22" s="513"/>
      <c r="DO22" s="513"/>
      <c r="DP22" s="513"/>
      <c r="DQ22" s="513"/>
      <c r="DR22" s="513"/>
      <c r="DS22" s="513"/>
      <c r="DT22" s="513"/>
      <c r="DU22" s="513"/>
      <c r="DV22" s="513"/>
      <c r="DW22" s="513"/>
      <c r="DX22" s="513"/>
      <c r="DY22" s="513"/>
      <c r="DZ22" s="513"/>
      <c r="EA22" s="513"/>
      <c r="EB22" s="513"/>
      <c r="EC22" s="513"/>
      <c r="ED22" s="513"/>
      <c r="EE22" s="96"/>
    </row>
    <row r="23" spans="2:135" ht="12.75" customHeight="1" hidden="1">
      <c r="B23" s="513" t="s">
        <v>144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3"/>
      <c r="CG23" s="513"/>
      <c r="CH23" s="513"/>
      <c r="CI23" s="513"/>
      <c r="CJ23" s="513"/>
      <c r="CK23" s="513"/>
      <c r="CL23" s="513"/>
      <c r="CM23" s="513"/>
      <c r="CN23" s="513"/>
      <c r="CO23" s="513"/>
      <c r="CP23" s="513"/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3"/>
      <c r="DG23" s="513"/>
      <c r="DH23" s="513"/>
      <c r="DI23" s="513"/>
      <c r="DJ23" s="513"/>
      <c r="DK23" s="513"/>
      <c r="DL23" s="513"/>
      <c r="DM23" s="513"/>
      <c r="DN23" s="513"/>
      <c r="DO23" s="513"/>
      <c r="DP23" s="513"/>
      <c r="DQ23" s="513"/>
      <c r="DR23" s="513"/>
      <c r="DS23" s="513"/>
      <c r="DT23" s="513"/>
      <c r="DU23" s="513"/>
      <c r="DV23" s="513"/>
      <c r="DW23" s="513"/>
      <c r="DX23" s="513"/>
      <c r="DY23" s="513"/>
      <c r="DZ23" s="513"/>
      <c r="EA23" s="513"/>
      <c r="EB23" s="513"/>
      <c r="EC23" s="513"/>
      <c r="ED23" s="513"/>
      <c r="EE23" s="513"/>
    </row>
    <row r="24" spans="2:135" ht="10.5" customHeight="1" hidden="1">
      <c r="B24" s="513" t="s">
        <v>145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3"/>
      <c r="CG24" s="513"/>
      <c r="CH24" s="513"/>
      <c r="CI24" s="513"/>
      <c r="CJ24" s="513"/>
      <c r="CK24" s="513"/>
      <c r="CL24" s="513"/>
      <c r="CM24" s="513"/>
      <c r="CN24" s="513"/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3"/>
      <c r="DG24" s="513"/>
      <c r="DH24" s="513"/>
      <c r="DI24" s="513"/>
      <c r="DJ24" s="513"/>
      <c r="DK24" s="513"/>
      <c r="DL24" s="513"/>
      <c r="DM24" s="513"/>
      <c r="DN24" s="513"/>
      <c r="DO24" s="513"/>
      <c r="DP24" s="513"/>
      <c r="DQ24" s="513"/>
      <c r="DR24" s="513"/>
      <c r="DS24" s="513"/>
      <c r="DT24" s="513"/>
      <c r="DU24" s="513"/>
      <c r="DV24" s="513"/>
      <c r="DW24" s="513"/>
      <c r="DX24" s="513"/>
      <c r="DY24" s="513"/>
      <c r="DZ24" s="513"/>
      <c r="EA24" s="513"/>
      <c r="EB24" s="513"/>
      <c r="EC24" s="513"/>
      <c r="ED24" s="95"/>
      <c r="EE24" s="96"/>
    </row>
    <row r="25" spans="2:135" ht="10.5" customHeight="1" hidden="1">
      <c r="B25" s="513" t="s">
        <v>146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3"/>
      <c r="BV25" s="513"/>
      <c r="BW25" s="513"/>
      <c r="BX25" s="513"/>
      <c r="BY25" s="513"/>
      <c r="BZ25" s="513"/>
      <c r="CA25" s="513"/>
      <c r="CB25" s="513"/>
      <c r="CC25" s="513"/>
      <c r="CD25" s="513"/>
      <c r="CE25" s="513"/>
      <c r="CF25" s="513"/>
      <c r="CG25" s="513"/>
      <c r="CH25" s="513"/>
      <c r="CI25" s="513"/>
      <c r="CJ25" s="513"/>
      <c r="CK25" s="513"/>
      <c r="CL25" s="513"/>
      <c r="CM25" s="513"/>
      <c r="CN25" s="513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3"/>
      <c r="DG25" s="513"/>
      <c r="DH25" s="513"/>
      <c r="DI25" s="513"/>
      <c r="DJ25" s="513"/>
      <c r="DK25" s="513"/>
      <c r="DL25" s="513"/>
      <c r="DM25" s="513"/>
      <c r="DN25" s="513"/>
      <c r="DO25" s="513"/>
      <c r="DP25" s="513"/>
      <c r="DQ25" s="513"/>
      <c r="DR25" s="513"/>
      <c r="DS25" s="513"/>
      <c r="DT25" s="513"/>
      <c r="DU25" s="513"/>
      <c r="DV25" s="513"/>
      <c r="DW25" s="513"/>
      <c r="DX25" s="513"/>
      <c r="DY25" s="513"/>
      <c r="DZ25" s="513"/>
      <c r="EA25" s="513"/>
      <c r="EB25" s="513"/>
      <c r="EC25" s="513"/>
      <c r="ED25" s="95"/>
      <c r="EE25" s="96"/>
    </row>
    <row r="26" spans="2:134" ht="13.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3"/>
    </row>
    <row r="27" spans="1:180" ht="11.25" customHeight="1">
      <c r="A27"/>
      <c r="B27" s="243" t="s">
        <v>15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</row>
    <row r="28" spans="1:180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</row>
    <row r="29" spans="1:180" ht="11.25" customHeight="1">
      <c r="A29"/>
      <c r="B29" s="243" t="s">
        <v>147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</row>
    <row r="30" spans="1:180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 s="1" t="s">
        <v>16</v>
      </c>
      <c r="FR30"/>
      <c r="FS30"/>
      <c r="FT30"/>
      <c r="FU30"/>
      <c r="FV30"/>
      <c r="FW30"/>
      <c r="FX30"/>
    </row>
    <row r="31" spans="2:178" s="9" customFormat="1" ht="11.25" customHeight="1">
      <c r="B31" s="501" t="s">
        <v>12</v>
      </c>
      <c r="C31" s="501" t="s">
        <v>17</v>
      </c>
      <c r="D31" s="501"/>
      <c r="E31" s="501"/>
      <c r="F31" s="501"/>
      <c r="G31" s="501"/>
      <c r="H31" s="501" t="s">
        <v>18</v>
      </c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489" t="s">
        <v>148</v>
      </c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  <c r="AT31" s="489"/>
      <c r="AU31" s="489"/>
      <c r="AV31" s="489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89"/>
      <c r="BR31" s="489"/>
      <c r="BS31" s="489"/>
      <c r="BT31" s="489"/>
      <c r="BU31" s="489"/>
      <c r="BV31" s="489" t="s">
        <v>149</v>
      </c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89"/>
      <c r="CN31" s="489"/>
      <c r="CO31" s="489"/>
      <c r="CP31" s="489"/>
      <c r="CQ31" s="489"/>
      <c r="CR31" s="489"/>
      <c r="CS31" s="489"/>
      <c r="CT31" s="489"/>
      <c r="CU31" s="489"/>
      <c r="CV31" s="489"/>
      <c r="CW31" s="489"/>
      <c r="CX31" s="489"/>
      <c r="CY31" s="489"/>
      <c r="CZ31" s="489"/>
      <c r="DA31" s="489"/>
      <c r="DB31" s="489"/>
      <c r="DC31" s="489"/>
      <c r="DD31" s="489"/>
      <c r="DE31" s="489"/>
      <c r="DF31" s="489"/>
      <c r="DG31" s="489"/>
      <c r="DH31" s="489"/>
      <c r="DI31" s="489"/>
      <c r="DJ31" s="489"/>
      <c r="DK31" s="489"/>
      <c r="DL31" s="489"/>
      <c r="DM31" s="489"/>
      <c r="DN31" s="489"/>
      <c r="DO31" s="489"/>
      <c r="DP31" s="489"/>
      <c r="DQ31" s="489"/>
      <c r="DR31" s="489"/>
      <c r="DS31" s="489"/>
      <c r="DT31" s="489"/>
      <c r="DU31" s="489"/>
      <c r="DV31" s="489"/>
      <c r="DW31" s="489"/>
      <c r="DX31" s="489"/>
      <c r="DY31" s="489"/>
      <c r="DZ31" s="489"/>
      <c r="EA31" s="489"/>
      <c r="EB31" s="489"/>
      <c r="EC31" s="489" t="s">
        <v>150</v>
      </c>
      <c r="ED31" s="489"/>
      <c r="EE31" s="489"/>
      <c r="EF31" s="489"/>
      <c r="EG31" s="489"/>
      <c r="EH31" s="489"/>
      <c r="EI31" s="489"/>
      <c r="EJ31" s="489"/>
      <c r="EK31" s="489"/>
      <c r="EL31" s="489"/>
      <c r="EM31" s="489"/>
      <c r="EN31" s="489"/>
      <c r="EO31" s="489"/>
      <c r="EP31" s="489"/>
      <c r="EQ31" s="489"/>
      <c r="ER31" s="489"/>
      <c r="ES31" s="489"/>
      <c r="ET31" s="489"/>
      <c r="EU31" s="489"/>
      <c r="EV31" s="489"/>
      <c r="EW31" s="489"/>
      <c r="EX31" s="489"/>
      <c r="EY31" s="489"/>
      <c r="EZ31" s="489"/>
      <c r="FA31" s="489"/>
      <c r="FB31" s="489"/>
      <c r="FC31" s="489"/>
      <c r="FD31" s="489"/>
      <c r="FE31" s="489"/>
      <c r="FF31" s="489"/>
      <c r="FG31" s="489"/>
      <c r="FH31" s="489"/>
      <c r="FI31" s="489"/>
      <c r="FJ31" s="489"/>
      <c r="FK31" s="489"/>
      <c r="FL31" s="489"/>
      <c r="FM31" s="489"/>
      <c r="FN31" s="489"/>
      <c r="FO31" s="489"/>
      <c r="FP31" s="489"/>
      <c r="FQ31" s="489"/>
      <c r="FR31" s="489"/>
      <c r="FS31" s="489"/>
      <c r="FT31" s="489"/>
      <c r="FU31" s="489"/>
      <c r="FV31" s="489"/>
    </row>
    <row r="32" spans="2:178" s="9" customFormat="1" ht="21.75" customHeight="1">
      <c r="B32" s="502"/>
      <c r="C32" s="504"/>
      <c r="D32" s="505"/>
      <c r="E32" s="505"/>
      <c r="F32" s="505"/>
      <c r="G32" s="506"/>
      <c r="H32" s="504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6"/>
      <c r="V32" s="498" t="s">
        <v>19</v>
      </c>
      <c r="W32" s="498"/>
      <c r="X32" s="498"/>
      <c r="Y32" s="498"/>
      <c r="Z32" s="498"/>
      <c r="AA32" s="498"/>
      <c r="AB32" s="498"/>
      <c r="AC32" s="498" t="s">
        <v>20</v>
      </c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507" t="s">
        <v>21</v>
      </c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498" t="s">
        <v>22</v>
      </c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 t="s">
        <v>19</v>
      </c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 t="s">
        <v>20</v>
      </c>
      <c r="CN32" s="498"/>
      <c r="CO32" s="498"/>
      <c r="CP32" s="498"/>
      <c r="CQ32" s="498"/>
      <c r="CR32" s="498"/>
      <c r="CS32" s="498"/>
      <c r="CT32" s="498"/>
      <c r="CU32" s="498"/>
      <c r="CV32" s="507" t="s">
        <v>21</v>
      </c>
      <c r="CW32" s="507"/>
      <c r="CX32" s="507"/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  <c r="DO32" s="507"/>
      <c r="DP32" s="498" t="s">
        <v>23</v>
      </c>
      <c r="DQ32" s="498"/>
      <c r="DR32" s="498"/>
      <c r="DS32" s="498"/>
      <c r="DT32" s="498"/>
      <c r="DU32" s="498"/>
      <c r="DV32" s="498"/>
      <c r="DW32" s="498"/>
      <c r="DX32" s="498"/>
      <c r="DY32" s="498"/>
      <c r="DZ32" s="498"/>
      <c r="EA32" s="498"/>
      <c r="EB32" s="498"/>
      <c r="EC32" s="498" t="s">
        <v>19</v>
      </c>
      <c r="ED32" s="498"/>
      <c r="EE32" s="498"/>
      <c r="EF32" s="498"/>
      <c r="EG32" s="498"/>
      <c r="EH32" s="498"/>
      <c r="EI32" s="498"/>
      <c r="EJ32" s="498"/>
      <c r="EK32" s="498"/>
      <c r="EL32" s="498"/>
      <c r="EM32" s="498" t="s">
        <v>20</v>
      </c>
      <c r="EN32" s="498"/>
      <c r="EO32" s="498"/>
      <c r="EP32" s="498"/>
      <c r="EQ32" s="498"/>
      <c r="ER32" s="498"/>
      <c r="ES32" s="498"/>
      <c r="ET32" s="498"/>
      <c r="EU32" s="498"/>
      <c r="EV32" s="498"/>
      <c r="EW32" s="498"/>
      <c r="EX32" s="498"/>
      <c r="EY32" s="498"/>
      <c r="EZ32" s="507" t="s">
        <v>21</v>
      </c>
      <c r="FA32" s="507"/>
      <c r="FB32" s="507"/>
      <c r="FC32" s="507"/>
      <c r="FD32" s="507"/>
      <c r="FE32" s="507"/>
      <c r="FF32" s="507"/>
      <c r="FG32" s="507"/>
      <c r="FH32" s="507"/>
      <c r="FI32" s="507"/>
      <c r="FJ32" s="507"/>
      <c r="FK32" s="507"/>
      <c r="FL32" s="507"/>
      <c r="FM32" s="498" t="s">
        <v>24</v>
      </c>
      <c r="FN32" s="498"/>
      <c r="FO32" s="498"/>
      <c r="FP32" s="498"/>
      <c r="FQ32" s="498"/>
      <c r="FR32" s="498"/>
      <c r="FS32" s="498"/>
      <c r="FT32" s="498"/>
      <c r="FU32" s="498"/>
      <c r="FV32" s="498"/>
    </row>
    <row r="33" spans="2:178" s="10" customFormat="1" ht="11.25" customHeight="1">
      <c r="B33" s="11">
        <v>1</v>
      </c>
      <c r="C33" s="497">
        <v>2</v>
      </c>
      <c r="D33" s="497"/>
      <c r="E33" s="497"/>
      <c r="F33" s="497"/>
      <c r="G33" s="497"/>
      <c r="H33" s="497">
        <v>3</v>
      </c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>
        <v>4</v>
      </c>
      <c r="W33" s="497"/>
      <c r="X33" s="497"/>
      <c r="Y33" s="497"/>
      <c r="Z33" s="497"/>
      <c r="AA33" s="497"/>
      <c r="AB33" s="497"/>
      <c r="AC33" s="497">
        <v>5</v>
      </c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>
        <v>6</v>
      </c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>
        <v>7</v>
      </c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>
        <v>8</v>
      </c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>
        <v>9</v>
      </c>
      <c r="CN33" s="497"/>
      <c r="CO33" s="497"/>
      <c r="CP33" s="497"/>
      <c r="CQ33" s="497"/>
      <c r="CR33" s="497"/>
      <c r="CS33" s="497"/>
      <c r="CT33" s="497"/>
      <c r="CU33" s="497"/>
      <c r="CV33" s="497">
        <v>10</v>
      </c>
      <c r="CW33" s="497"/>
      <c r="CX33" s="497"/>
      <c r="CY33" s="497"/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  <c r="DO33" s="497"/>
      <c r="DP33" s="497">
        <v>11</v>
      </c>
      <c r="DQ33" s="497"/>
      <c r="DR33" s="497"/>
      <c r="DS33" s="497"/>
      <c r="DT33" s="497"/>
      <c r="DU33" s="497"/>
      <c r="DV33" s="497"/>
      <c r="DW33" s="497"/>
      <c r="DX33" s="497"/>
      <c r="DY33" s="497"/>
      <c r="DZ33" s="497"/>
      <c r="EA33" s="497"/>
      <c r="EB33" s="497"/>
      <c r="EC33" s="497">
        <v>12</v>
      </c>
      <c r="ED33" s="497"/>
      <c r="EE33" s="497"/>
      <c r="EF33" s="497"/>
      <c r="EG33" s="497"/>
      <c r="EH33" s="497"/>
      <c r="EI33" s="497"/>
      <c r="EJ33" s="497"/>
      <c r="EK33" s="497"/>
      <c r="EL33" s="497"/>
      <c r="EM33" s="497">
        <v>13</v>
      </c>
      <c r="EN33" s="497"/>
      <c r="EO33" s="497"/>
      <c r="EP33" s="497"/>
      <c r="EQ33" s="497"/>
      <c r="ER33" s="497"/>
      <c r="ES33" s="497"/>
      <c r="ET33" s="497"/>
      <c r="EU33" s="497"/>
      <c r="EV33" s="497"/>
      <c r="EW33" s="497"/>
      <c r="EX33" s="497"/>
      <c r="EY33" s="497"/>
      <c r="EZ33" s="497">
        <v>14</v>
      </c>
      <c r="FA33" s="497"/>
      <c r="FB33" s="497"/>
      <c r="FC33" s="497"/>
      <c r="FD33" s="497"/>
      <c r="FE33" s="497"/>
      <c r="FF33" s="497"/>
      <c r="FG33" s="497"/>
      <c r="FH33" s="497"/>
      <c r="FI33" s="497"/>
      <c r="FJ33" s="497"/>
      <c r="FK33" s="497"/>
      <c r="FL33" s="497"/>
      <c r="FM33" s="497">
        <v>15</v>
      </c>
      <c r="FN33" s="497"/>
      <c r="FO33" s="497"/>
      <c r="FP33" s="497"/>
      <c r="FQ33" s="497"/>
      <c r="FR33" s="497"/>
      <c r="FS33" s="497"/>
      <c r="FT33" s="497"/>
      <c r="FU33" s="497"/>
      <c r="FV33" s="497"/>
    </row>
    <row r="34" spans="2:178" s="12" customFormat="1" ht="21" customHeight="1">
      <c r="B34" s="132" t="s">
        <v>190</v>
      </c>
      <c r="C34" s="13"/>
      <c r="D34" s="14"/>
      <c r="E34" s="14"/>
      <c r="F34" s="14"/>
      <c r="G34" s="15"/>
      <c r="H34" s="509" t="s">
        <v>25</v>
      </c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495">
        <v>5124.9</v>
      </c>
      <c r="W34" s="495"/>
      <c r="X34" s="495"/>
      <c r="Y34" s="495"/>
      <c r="Z34" s="495"/>
      <c r="AA34" s="495"/>
      <c r="AB34" s="495"/>
      <c r="AC34" s="235">
        <f>AC35</f>
        <v>5413.793</v>
      </c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>
        <f>AC34</f>
        <v>5413.793</v>
      </c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495">
        <f>V34+AC34</f>
        <v>10538.693</v>
      </c>
      <c r="BH34" s="495"/>
      <c r="BI34" s="495"/>
      <c r="BJ34" s="495"/>
      <c r="BK34" s="495"/>
      <c r="BL34" s="495"/>
      <c r="BM34" s="495"/>
      <c r="BN34" s="495"/>
      <c r="BO34" s="495"/>
      <c r="BP34" s="495"/>
      <c r="BQ34" s="495"/>
      <c r="BR34" s="495"/>
      <c r="BS34" s="495"/>
      <c r="BT34" s="495"/>
      <c r="BU34" s="495"/>
      <c r="BV34" s="495">
        <v>9032.5</v>
      </c>
      <c r="BW34" s="495"/>
      <c r="BX34" s="495"/>
      <c r="BY34" s="495"/>
      <c r="BZ34" s="495"/>
      <c r="CA34" s="495"/>
      <c r="CB34" s="495"/>
      <c r="CC34" s="495"/>
      <c r="CD34" s="495"/>
      <c r="CE34" s="495"/>
      <c r="CF34" s="495"/>
      <c r="CG34" s="495"/>
      <c r="CH34" s="495"/>
      <c r="CI34" s="495"/>
      <c r="CJ34" s="495"/>
      <c r="CK34" s="495"/>
      <c r="CL34" s="495"/>
      <c r="CM34" s="495"/>
      <c r="CN34" s="495"/>
      <c r="CO34" s="495"/>
      <c r="CP34" s="495"/>
      <c r="CQ34" s="495"/>
      <c r="CR34" s="495"/>
      <c r="CS34" s="495"/>
      <c r="CT34" s="495"/>
      <c r="CU34" s="495"/>
      <c r="CV34" s="16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8"/>
      <c r="DP34" s="495">
        <f>BV34+CM34</f>
        <v>9032.5</v>
      </c>
      <c r="DQ34" s="495"/>
      <c r="DR34" s="495"/>
      <c r="DS34" s="495"/>
      <c r="DT34" s="495"/>
      <c r="DU34" s="495"/>
      <c r="DV34" s="495"/>
      <c r="DW34" s="495"/>
      <c r="DX34" s="495"/>
      <c r="DY34" s="495"/>
      <c r="DZ34" s="495"/>
      <c r="EA34" s="495"/>
      <c r="EB34" s="495"/>
      <c r="EC34" s="495">
        <f>5052+4564.5</f>
        <v>9616.5</v>
      </c>
      <c r="ED34" s="495"/>
      <c r="EE34" s="495"/>
      <c r="EF34" s="495"/>
      <c r="EG34" s="495"/>
      <c r="EH34" s="495"/>
      <c r="EI34" s="495"/>
      <c r="EJ34" s="495"/>
      <c r="EK34" s="495"/>
      <c r="EL34" s="495"/>
      <c r="EM34" s="16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8"/>
      <c r="EZ34" s="16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8"/>
      <c r="FM34" s="495">
        <f>EC34</f>
        <v>9616.5</v>
      </c>
      <c r="FN34" s="495"/>
      <c r="FO34" s="495"/>
      <c r="FP34" s="495"/>
      <c r="FQ34" s="495"/>
      <c r="FR34" s="495"/>
      <c r="FS34" s="495"/>
      <c r="FT34" s="495"/>
      <c r="FU34" s="495"/>
      <c r="FV34" s="495"/>
    </row>
    <row r="35" spans="2:178" s="10" customFormat="1" ht="34.5" customHeight="1">
      <c r="B35" s="133"/>
      <c r="C35" s="521">
        <v>602400</v>
      </c>
      <c r="D35" s="522"/>
      <c r="E35" s="522"/>
      <c r="F35" s="522"/>
      <c r="G35" s="22"/>
      <c r="H35" s="460" t="s">
        <v>200</v>
      </c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57"/>
      <c r="W35" s="457"/>
      <c r="X35" s="457"/>
      <c r="Y35" s="457"/>
      <c r="Z35" s="457"/>
      <c r="AA35" s="457"/>
      <c r="AB35" s="457"/>
      <c r="AC35" s="235">
        <v>5413.793</v>
      </c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>
        <f>AC35</f>
        <v>5413.793</v>
      </c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457">
        <f>AO35</f>
        <v>5413.793</v>
      </c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499"/>
      <c r="CN35" s="499"/>
      <c r="CO35" s="499"/>
      <c r="CP35" s="499"/>
      <c r="CQ35" s="499"/>
      <c r="CR35" s="499"/>
      <c r="CS35" s="499"/>
      <c r="CT35" s="499"/>
      <c r="CU35" s="499"/>
      <c r="CV35" s="499"/>
      <c r="CW35" s="499"/>
      <c r="CX35" s="499"/>
      <c r="CY35" s="499"/>
      <c r="CZ35" s="499"/>
      <c r="DA35" s="499"/>
      <c r="DB35" s="499"/>
      <c r="DC35" s="499"/>
      <c r="DD35" s="499"/>
      <c r="DE35" s="499"/>
      <c r="DF35" s="499"/>
      <c r="DG35" s="499"/>
      <c r="DH35" s="499"/>
      <c r="DI35" s="499"/>
      <c r="DJ35" s="499"/>
      <c r="DK35" s="499"/>
      <c r="DL35" s="499"/>
      <c r="DM35" s="499"/>
      <c r="DN35" s="499"/>
      <c r="DO35" s="499"/>
      <c r="DP35" s="342">
        <f>CM35</f>
        <v>0</v>
      </c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457"/>
      <c r="ED35" s="457"/>
      <c r="EE35" s="457"/>
      <c r="EF35" s="457"/>
      <c r="EG35" s="457"/>
      <c r="EH35" s="457"/>
      <c r="EI35" s="457"/>
      <c r="EJ35" s="457"/>
      <c r="EK35" s="457"/>
      <c r="EL35" s="457"/>
      <c r="EM35" s="235" t="s">
        <v>27</v>
      </c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 t="s">
        <v>27</v>
      </c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457">
        <f>EC35</f>
        <v>0</v>
      </c>
      <c r="FN35" s="457"/>
      <c r="FO35" s="457"/>
      <c r="FP35" s="457"/>
      <c r="FQ35" s="457"/>
      <c r="FR35" s="457"/>
      <c r="FS35" s="457"/>
      <c r="FT35" s="457"/>
      <c r="FU35" s="457"/>
      <c r="FV35" s="457"/>
    </row>
    <row r="36" spans="2:178" s="10" customFormat="1" ht="11.25" customHeight="1">
      <c r="B36" s="133"/>
      <c r="C36" s="20"/>
      <c r="D36" s="21"/>
      <c r="E36" s="21"/>
      <c r="F36" s="21"/>
      <c r="G36" s="22"/>
      <c r="H36" s="460" t="s">
        <v>26</v>
      </c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96">
        <f>V34</f>
        <v>5124.9</v>
      </c>
      <c r="W36" s="496"/>
      <c r="X36" s="496"/>
      <c r="Y36" s="496"/>
      <c r="Z36" s="496"/>
      <c r="AA36" s="496"/>
      <c r="AB36" s="496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496">
        <f>V36</f>
        <v>5124.9</v>
      </c>
      <c r="BH36" s="496"/>
      <c r="BI36" s="496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>
        <f>BV34</f>
        <v>9032.5</v>
      </c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235" t="s">
        <v>27</v>
      </c>
      <c r="CN36" s="235"/>
      <c r="CO36" s="235"/>
      <c r="CP36" s="235"/>
      <c r="CQ36" s="235"/>
      <c r="CR36" s="235"/>
      <c r="CS36" s="235"/>
      <c r="CT36" s="235"/>
      <c r="CU36" s="235"/>
      <c r="CV36" s="235" t="s">
        <v>27</v>
      </c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496">
        <f>DP34</f>
        <v>9032.5</v>
      </c>
      <c r="DQ36" s="496"/>
      <c r="DR36" s="496"/>
      <c r="DS36" s="496"/>
      <c r="DT36" s="496"/>
      <c r="DU36" s="496"/>
      <c r="DV36" s="496"/>
      <c r="DW36" s="496"/>
      <c r="DX36" s="496"/>
      <c r="DY36" s="496"/>
      <c r="DZ36" s="496"/>
      <c r="EA36" s="496"/>
      <c r="EB36" s="496"/>
      <c r="EC36" s="496">
        <f>EC34</f>
        <v>9616.5</v>
      </c>
      <c r="ED36" s="496"/>
      <c r="EE36" s="496"/>
      <c r="EF36" s="496"/>
      <c r="EG36" s="496"/>
      <c r="EH36" s="496"/>
      <c r="EI36" s="496"/>
      <c r="EJ36" s="496"/>
      <c r="EK36" s="496"/>
      <c r="EL36" s="496"/>
      <c r="EM36" s="235" t="s">
        <v>27</v>
      </c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 t="s">
        <v>27</v>
      </c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496">
        <f>FM34</f>
        <v>9616.5</v>
      </c>
      <c r="FN36" s="496"/>
      <c r="FO36" s="496"/>
      <c r="FP36" s="496"/>
      <c r="FQ36" s="496"/>
      <c r="FR36" s="496"/>
      <c r="FS36" s="496"/>
      <c r="FT36" s="496"/>
      <c r="FU36" s="496"/>
      <c r="FV36" s="496"/>
    </row>
    <row r="37" spans="2:178" s="10" customFormat="1" ht="95.25" customHeight="1" hidden="1">
      <c r="B37" s="133"/>
      <c r="C37" s="512">
        <v>25020200</v>
      </c>
      <c r="D37" s="512"/>
      <c r="E37" s="512"/>
      <c r="F37" s="512"/>
      <c r="G37" s="512"/>
      <c r="H37" s="460" t="s">
        <v>28</v>
      </c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235" t="s">
        <v>27</v>
      </c>
      <c r="W37" s="235"/>
      <c r="X37" s="235"/>
      <c r="Y37" s="235"/>
      <c r="Z37" s="235"/>
      <c r="AA37" s="235"/>
      <c r="AB37" s="235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  <c r="AO37" s="24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6"/>
      <c r="BG37" s="24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6"/>
      <c r="BV37" s="235" t="s">
        <v>27</v>
      </c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496"/>
      <c r="CN37" s="496"/>
      <c r="CO37" s="496"/>
      <c r="CP37" s="496"/>
      <c r="CQ37" s="496"/>
      <c r="CR37" s="496"/>
      <c r="CS37" s="496"/>
      <c r="CT37" s="496"/>
      <c r="CU37" s="496"/>
      <c r="CV37" s="24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6"/>
      <c r="DP37" s="496">
        <f>CM37</f>
        <v>0</v>
      </c>
      <c r="DQ37" s="496"/>
      <c r="DR37" s="496"/>
      <c r="DS37" s="496"/>
      <c r="DT37" s="496"/>
      <c r="DU37" s="496"/>
      <c r="DV37" s="496"/>
      <c r="DW37" s="496"/>
      <c r="DX37" s="496"/>
      <c r="DY37" s="496"/>
      <c r="DZ37" s="496"/>
      <c r="EA37" s="496"/>
      <c r="EB37" s="496"/>
      <c r="EC37" s="235" t="s">
        <v>27</v>
      </c>
      <c r="ED37" s="235"/>
      <c r="EE37" s="235"/>
      <c r="EF37" s="235"/>
      <c r="EG37" s="235"/>
      <c r="EH37" s="235"/>
      <c r="EI37" s="235"/>
      <c r="EJ37" s="235"/>
      <c r="EK37" s="235"/>
      <c r="EL37" s="235"/>
      <c r="EM37" s="24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6"/>
      <c r="EZ37" s="24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6"/>
      <c r="FM37" s="24"/>
      <c r="FN37" s="25"/>
      <c r="FO37" s="25"/>
      <c r="FP37" s="25"/>
      <c r="FQ37" s="25"/>
      <c r="FR37" s="25"/>
      <c r="FS37" s="25"/>
      <c r="FT37" s="25"/>
      <c r="FU37" s="25"/>
      <c r="FV37" s="26"/>
    </row>
    <row r="38" spans="2:178" s="12" customFormat="1" ht="43.5" customHeight="1">
      <c r="B38" s="132" t="s">
        <v>207</v>
      </c>
      <c r="C38" s="13"/>
      <c r="D38" s="14"/>
      <c r="E38" s="14"/>
      <c r="F38" s="14"/>
      <c r="G38" s="15"/>
      <c r="H38" s="509" t="s">
        <v>29</v>
      </c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8">
        <f>W39</f>
        <v>790.596</v>
      </c>
      <c r="W38" s="508"/>
      <c r="X38" s="508"/>
      <c r="Y38" s="508"/>
      <c r="Z38" s="508"/>
      <c r="AA38" s="508"/>
      <c r="AB38" s="508"/>
      <c r="AC38" s="16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1"/>
      <c r="AO38" s="16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8"/>
      <c r="BG38" s="508">
        <f>V38</f>
        <v>790.596</v>
      </c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508"/>
      <c r="BT38" s="508"/>
      <c r="BU38" s="508"/>
      <c r="BV38" s="508">
        <f>BV39</f>
        <v>1021.549</v>
      </c>
      <c r="BW38" s="508"/>
      <c r="BX38" s="508"/>
      <c r="BY38" s="508"/>
      <c r="BZ38" s="508"/>
      <c r="CA38" s="508"/>
      <c r="CB38" s="508"/>
      <c r="CC38" s="508"/>
      <c r="CD38" s="508"/>
      <c r="CE38" s="508"/>
      <c r="CF38" s="508"/>
      <c r="CG38" s="508"/>
      <c r="CH38" s="508"/>
      <c r="CI38" s="508"/>
      <c r="CJ38" s="508"/>
      <c r="CK38" s="508"/>
      <c r="CL38" s="508"/>
      <c r="CM38" s="16"/>
      <c r="CN38" s="312">
        <f>CM40</f>
        <v>8</v>
      </c>
      <c r="CO38" s="510"/>
      <c r="CP38" s="510"/>
      <c r="CQ38" s="510"/>
      <c r="CR38" s="510"/>
      <c r="CS38" s="510"/>
      <c r="CT38" s="510"/>
      <c r="CU38" s="510"/>
      <c r="CV38" s="510"/>
      <c r="CW38" s="510"/>
      <c r="CX38" s="510"/>
      <c r="CY38" s="17"/>
      <c r="CZ38" s="17"/>
      <c r="DA38" s="312">
        <f>CV40</f>
        <v>8</v>
      </c>
      <c r="DB38" s="510"/>
      <c r="DC38" s="510"/>
      <c r="DD38" s="510"/>
      <c r="DE38" s="510"/>
      <c r="DF38" s="510"/>
      <c r="DG38" s="510"/>
      <c r="DH38" s="510"/>
      <c r="DI38" s="510"/>
      <c r="DJ38" s="510"/>
      <c r="DK38" s="510"/>
      <c r="DL38" s="510"/>
      <c r="DM38" s="510"/>
      <c r="DN38" s="510"/>
      <c r="DO38" s="511"/>
      <c r="DP38" s="508">
        <f>BV38+CN38</f>
        <v>1029.549</v>
      </c>
      <c r="DQ38" s="508"/>
      <c r="DR38" s="508"/>
      <c r="DS38" s="508"/>
      <c r="DT38" s="508"/>
      <c r="DU38" s="508"/>
      <c r="DV38" s="508"/>
      <c r="DW38" s="508"/>
      <c r="DX38" s="508"/>
      <c r="DY38" s="508"/>
      <c r="DZ38" s="508"/>
      <c r="EA38" s="508"/>
      <c r="EB38" s="508"/>
      <c r="EC38" s="508">
        <f>EC40</f>
        <v>1189.33</v>
      </c>
      <c r="ED38" s="508"/>
      <c r="EE38" s="508"/>
      <c r="EF38" s="508"/>
      <c r="EG38" s="508"/>
      <c r="EH38" s="508"/>
      <c r="EI38" s="508"/>
      <c r="EJ38" s="508"/>
      <c r="EK38" s="508"/>
      <c r="EL38" s="508"/>
      <c r="EM38" s="16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8"/>
      <c r="EZ38" s="16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8"/>
      <c r="FM38" s="508">
        <f>EC38</f>
        <v>1189.33</v>
      </c>
      <c r="FN38" s="508"/>
      <c r="FO38" s="508"/>
      <c r="FP38" s="508"/>
      <c r="FQ38" s="508"/>
      <c r="FR38" s="508"/>
      <c r="FS38" s="508"/>
      <c r="FT38" s="508"/>
      <c r="FU38" s="508"/>
      <c r="FV38" s="508"/>
    </row>
    <row r="39" spans="2:178" s="12" customFormat="1" ht="12" customHeight="1">
      <c r="B39" s="132"/>
      <c r="C39" s="325"/>
      <c r="D39" s="326"/>
      <c r="E39" s="14"/>
      <c r="F39" s="14"/>
      <c r="G39" s="15"/>
      <c r="H39" s="97"/>
      <c r="I39" s="327" t="s">
        <v>26</v>
      </c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9"/>
      <c r="U39" s="97"/>
      <c r="V39" s="98"/>
      <c r="W39" s="330">
        <v>790.596</v>
      </c>
      <c r="X39" s="331"/>
      <c r="Y39" s="331"/>
      <c r="Z39" s="331"/>
      <c r="AA39" s="331"/>
      <c r="AB39" s="332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8"/>
      <c r="AO39" s="16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8"/>
      <c r="BG39" s="322">
        <f>W39</f>
        <v>790.596</v>
      </c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4"/>
      <c r="BU39" s="98"/>
      <c r="BV39" s="314">
        <v>1021.549</v>
      </c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6"/>
      <c r="CM39" s="16"/>
      <c r="CN39" s="17"/>
      <c r="CO39" s="17"/>
      <c r="CP39" s="17"/>
      <c r="CQ39" s="17"/>
      <c r="CR39" s="17"/>
      <c r="CS39" s="17"/>
      <c r="CT39" s="17"/>
      <c r="CU39" s="18"/>
      <c r="CV39" s="16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8"/>
      <c r="DP39" s="98"/>
      <c r="DQ39" s="322">
        <f>DP38</f>
        <v>1029.549</v>
      </c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4"/>
      <c r="EC39" s="311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8"/>
      <c r="EZ39" s="16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8"/>
      <c r="FM39" s="311"/>
      <c r="FN39" s="312"/>
      <c r="FO39" s="312"/>
      <c r="FP39" s="312"/>
      <c r="FQ39" s="312"/>
      <c r="FR39" s="312"/>
      <c r="FS39" s="312"/>
      <c r="FT39" s="312"/>
      <c r="FU39" s="313"/>
      <c r="FV39" s="98"/>
    </row>
    <row r="40" spans="2:178" s="10" customFormat="1" ht="34.5" customHeight="1">
      <c r="B40" s="133"/>
      <c r="C40" s="521">
        <v>602400</v>
      </c>
      <c r="D40" s="522"/>
      <c r="E40" s="522"/>
      <c r="F40" s="522"/>
      <c r="G40" s="22"/>
      <c r="H40" s="460" t="s">
        <v>200</v>
      </c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57"/>
      <c r="W40" s="457"/>
      <c r="X40" s="457"/>
      <c r="Y40" s="457"/>
      <c r="Z40" s="457"/>
      <c r="AA40" s="457"/>
      <c r="AB40" s="457"/>
      <c r="AC40" s="235" t="s">
        <v>27</v>
      </c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 t="s">
        <v>27</v>
      </c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457">
        <f>V40</f>
        <v>0</v>
      </c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/>
      <c r="BV40" s="508"/>
      <c r="BW40" s="508"/>
      <c r="BX40" s="508"/>
      <c r="BY40" s="508"/>
      <c r="BZ40" s="508"/>
      <c r="CA40" s="508"/>
      <c r="CB40" s="508"/>
      <c r="CC40" s="508"/>
      <c r="CD40" s="508"/>
      <c r="CE40" s="508"/>
      <c r="CF40" s="508"/>
      <c r="CG40" s="508"/>
      <c r="CH40" s="508"/>
      <c r="CI40" s="508"/>
      <c r="CJ40" s="508"/>
      <c r="CK40" s="508"/>
      <c r="CL40" s="508"/>
      <c r="CM40" s="499">
        <v>8</v>
      </c>
      <c r="CN40" s="499"/>
      <c r="CO40" s="499"/>
      <c r="CP40" s="499"/>
      <c r="CQ40" s="499"/>
      <c r="CR40" s="499"/>
      <c r="CS40" s="499"/>
      <c r="CT40" s="499"/>
      <c r="CU40" s="499"/>
      <c r="CV40" s="499">
        <v>8</v>
      </c>
      <c r="CW40" s="499"/>
      <c r="CX40" s="499"/>
      <c r="CY40" s="499"/>
      <c r="CZ40" s="499"/>
      <c r="DA40" s="499"/>
      <c r="DB40" s="499"/>
      <c r="DC40" s="499"/>
      <c r="DD40" s="499"/>
      <c r="DE40" s="499"/>
      <c r="DF40" s="499"/>
      <c r="DG40" s="499"/>
      <c r="DH40" s="499"/>
      <c r="DI40" s="499"/>
      <c r="DJ40" s="499"/>
      <c r="DK40" s="499"/>
      <c r="DL40" s="499"/>
      <c r="DM40" s="499"/>
      <c r="DN40" s="499"/>
      <c r="DO40" s="499"/>
      <c r="DP40" s="342">
        <f>CM40</f>
        <v>8</v>
      </c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457">
        <v>1189.33</v>
      </c>
      <c r="ED40" s="457"/>
      <c r="EE40" s="457"/>
      <c r="EF40" s="457"/>
      <c r="EG40" s="457"/>
      <c r="EH40" s="457"/>
      <c r="EI40" s="457"/>
      <c r="EJ40" s="457"/>
      <c r="EK40" s="457"/>
      <c r="EL40" s="457"/>
      <c r="EM40" s="235" t="s">
        <v>27</v>
      </c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 t="s">
        <v>27</v>
      </c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457">
        <f>EC40</f>
        <v>1189.33</v>
      </c>
      <c r="FN40" s="457"/>
      <c r="FO40" s="457"/>
      <c r="FP40" s="457"/>
      <c r="FQ40" s="457"/>
      <c r="FR40" s="457"/>
      <c r="FS40" s="457"/>
      <c r="FT40" s="457"/>
      <c r="FU40" s="457"/>
      <c r="FV40" s="457"/>
    </row>
    <row r="41" spans="2:178" s="10" customFormat="1" ht="11.25" customHeight="1">
      <c r="B41" s="19"/>
      <c r="C41" s="20"/>
      <c r="D41" s="21"/>
      <c r="E41" s="21"/>
      <c r="F41" s="21"/>
      <c r="G41" s="22"/>
      <c r="H41" s="466" t="s">
        <v>30</v>
      </c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503">
        <f>V34+V38</f>
        <v>5915.495999999999</v>
      </c>
      <c r="W41" s="503"/>
      <c r="X41" s="503"/>
      <c r="Y41" s="503"/>
      <c r="Z41" s="503"/>
      <c r="AA41" s="503"/>
      <c r="AB41" s="503"/>
      <c r="AC41" s="489">
        <f>AC34</f>
        <v>5413.793</v>
      </c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536">
        <f>AO34</f>
        <v>5413.793</v>
      </c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8"/>
      <c r="BF41" s="29"/>
      <c r="BG41" s="503">
        <f>BG34+BG38</f>
        <v>11329.288999999999</v>
      </c>
      <c r="BH41" s="503"/>
      <c r="BI41" s="503"/>
      <c r="BJ41" s="503"/>
      <c r="BK41" s="503"/>
      <c r="BL41" s="503"/>
      <c r="BM41" s="503"/>
      <c r="BN41" s="503"/>
      <c r="BO41" s="503"/>
      <c r="BP41" s="503"/>
      <c r="BQ41" s="503"/>
      <c r="BR41" s="503"/>
      <c r="BS41" s="503"/>
      <c r="BT41" s="503"/>
      <c r="BU41" s="503"/>
      <c r="BV41" s="503">
        <f>BV39+BV36</f>
        <v>10054.048999999999</v>
      </c>
      <c r="BW41" s="503"/>
      <c r="BX41" s="503"/>
      <c r="BY41" s="503"/>
      <c r="BZ41" s="503"/>
      <c r="CA41" s="503"/>
      <c r="CB41" s="503"/>
      <c r="CC41" s="503"/>
      <c r="CD41" s="503"/>
      <c r="CE41" s="503"/>
      <c r="CF41" s="503"/>
      <c r="CG41" s="503"/>
      <c r="CH41" s="503"/>
      <c r="CI41" s="503"/>
      <c r="CJ41" s="503"/>
      <c r="CK41" s="503"/>
      <c r="CL41" s="503"/>
      <c r="CM41" s="503">
        <f>CM40+CM37</f>
        <v>8</v>
      </c>
      <c r="CN41" s="503"/>
      <c r="CO41" s="503"/>
      <c r="CP41" s="503"/>
      <c r="CQ41" s="503"/>
      <c r="CR41" s="503"/>
      <c r="CS41" s="503"/>
      <c r="CT41" s="503"/>
      <c r="CU41" s="503"/>
      <c r="CV41" s="499">
        <f>CV40</f>
        <v>8</v>
      </c>
      <c r="CW41" s="499"/>
      <c r="CX41" s="499"/>
      <c r="CY41" s="499"/>
      <c r="CZ41" s="499"/>
      <c r="DA41" s="499"/>
      <c r="DB41" s="499"/>
      <c r="DC41" s="499"/>
      <c r="DD41" s="499"/>
      <c r="DE41" s="499"/>
      <c r="DF41" s="499"/>
      <c r="DG41" s="499"/>
      <c r="DH41" s="499"/>
      <c r="DI41" s="499"/>
      <c r="DJ41" s="499"/>
      <c r="DK41" s="499"/>
      <c r="DL41" s="499"/>
      <c r="DM41" s="499"/>
      <c r="DN41" s="499"/>
      <c r="DO41" s="499"/>
      <c r="DP41" s="503">
        <f>BV41+CM41</f>
        <v>10062.048999999999</v>
      </c>
      <c r="DQ41" s="503"/>
      <c r="DR41" s="503"/>
      <c r="DS41" s="503"/>
      <c r="DT41" s="503"/>
      <c r="DU41" s="503"/>
      <c r="DV41" s="503"/>
      <c r="DW41" s="503"/>
      <c r="DX41" s="503"/>
      <c r="DY41" s="503"/>
      <c r="DZ41" s="503"/>
      <c r="EA41" s="503"/>
      <c r="EB41" s="503"/>
      <c r="EC41" s="503">
        <f>EC40+EC36</f>
        <v>10805.83</v>
      </c>
      <c r="ED41" s="503"/>
      <c r="EE41" s="503"/>
      <c r="EF41" s="503"/>
      <c r="EG41" s="503"/>
      <c r="EH41" s="503"/>
      <c r="EI41" s="503"/>
      <c r="EJ41" s="503"/>
      <c r="EK41" s="503"/>
      <c r="EL41" s="503"/>
      <c r="EM41" s="27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9"/>
      <c r="EZ41" s="27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9"/>
      <c r="FM41" s="503">
        <f>FM40+FM36</f>
        <v>10805.83</v>
      </c>
      <c r="FN41" s="503"/>
      <c r="FO41" s="503"/>
      <c r="FP41" s="503"/>
      <c r="FQ41" s="503"/>
      <c r="FR41" s="503"/>
      <c r="FS41" s="503"/>
      <c r="FT41" s="503"/>
      <c r="FU41" s="503"/>
      <c r="FV41" s="503"/>
    </row>
    <row r="42" s="10" customFormat="1" ht="11.25" customHeight="1"/>
    <row r="43" spans="2:134" s="10" customFormat="1" ht="11.25" customHeight="1">
      <c r="B43" s="500" t="s">
        <v>151</v>
      </c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0"/>
      <c r="CX43" s="500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0"/>
      <c r="DM43" s="500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0"/>
      <c r="EB43" s="500"/>
      <c r="EC43" s="500"/>
      <c r="ED43" s="500"/>
    </row>
    <row r="44" s="10" customFormat="1" ht="11.25" customHeight="1">
      <c r="DD44" s="10" t="s">
        <v>16</v>
      </c>
    </row>
    <row r="45" spans="2:132" s="9" customFormat="1" ht="11.25" customHeight="1">
      <c r="B45" s="501" t="s">
        <v>12</v>
      </c>
      <c r="C45" s="501" t="s">
        <v>17</v>
      </c>
      <c r="D45" s="501"/>
      <c r="E45" s="501"/>
      <c r="F45" s="501"/>
      <c r="G45" s="501"/>
      <c r="H45" s="501" t="s">
        <v>18</v>
      </c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489" t="s">
        <v>31</v>
      </c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 t="s">
        <v>152</v>
      </c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89"/>
      <c r="CN45" s="489"/>
      <c r="CO45" s="489"/>
      <c r="CP45" s="489"/>
      <c r="CQ45" s="489"/>
      <c r="CR45" s="489"/>
      <c r="CS45" s="489"/>
      <c r="CT45" s="489"/>
      <c r="CU45" s="489"/>
      <c r="CV45" s="489"/>
      <c r="CW45" s="489"/>
      <c r="CX45" s="489"/>
      <c r="CY45" s="489"/>
      <c r="CZ45" s="489"/>
      <c r="DA45" s="489"/>
      <c r="DB45" s="489"/>
      <c r="DC45" s="489"/>
      <c r="DD45" s="489"/>
      <c r="DE45" s="489"/>
      <c r="DF45" s="489"/>
      <c r="DG45" s="489"/>
      <c r="DH45" s="489"/>
      <c r="DI45" s="489"/>
      <c r="DJ45" s="489"/>
      <c r="DK45" s="489"/>
      <c r="DL45" s="489"/>
      <c r="DM45" s="489"/>
      <c r="DN45" s="489"/>
      <c r="DO45" s="489"/>
      <c r="DP45" s="489"/>
      <c r="DQ45" s="489"/>
      <c r="DR45" s="489"/>
      <c r="DS45" s="489"/>
      <c r="DT45" s="489"/>
      <c r="DU45" s="489"/>
      <c r="DV45" s="489"/>
      <c r="DW45" s="489"/>
      <c r="DX45" s="489"/>
      <c r="DY45" s="489"/>
      <c r="DZ45" s="489"/>
      <c r="EA45" s="489"/>
      <c r="EB45" s="489"/>
    </row>
    <row r="46" spans="2:132" s="9" customFormat="1" ht="21.75" customHeight="1">
      <c r="B46" s="502"/>
      <c r="C46" s="504"/>
      <c r="D46" s="505"/>
      <c r="E46" s="505"/>
      <c r="F46" s="505"/>
      <c r="G46" s="506"/>
      <c r="H46" s="504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6"/>
      <c r="V46" s="498" t="s">
        <v>19</v>
      </c>
      <c r="W46" s="498"/>
      <c r="X46" s="498"/>
      <c r="Y46" s="498"/>
      <c r="Z46" s="498"/>
      <c r="AA46" s="498"/>
      <c r="AB46" s="498"/>
      <c r="AC46" s="498" t="s">
        <v>20</v>
      </c>
      <c r="AD46" s="498"/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507" t="s">
        <v>21</v>
      </c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498" t="s">
        <v>22</v>
      </c>
      <c r="BH46" s="498"/>
      <c r="BI46" s="498"/>
      <c r="BJ46" s="498"/>
      <c r="BK46" s="498"/>
      <c r="BL46" s="498"/>
      <c r="BM46" s="498"/>
      <c r="BN46" s="498"/>
      <c r="BO46" s="498"/>
      <c r="BP46" s="498"/>
      <c r="BQ46" s="498"/>
      <c r="BR46" s="498"/>
      <c r="BS46" s="498"/>
      <c r="BT46" s="498"/>
      <c r="BU46" s="498"/>
      <c r="BV46" s="498" t="s">
        <v>19</v>
      </c>
      <c r="BW46" s="498"/>
      <c r="BX46" s="498"/>
      <c r="BY46" s="498"/>
      <c r="BZ46" s="498"/>
      <c r="CA46" s="498"/>
      <c r="CB46" s="498"/>
      <c r="CC46" s="498"/>
      <c r="CD46" s="498"/>
      <c r="CE46" s="498"/>
      <c r="CF46" s="498"/>
      <c r="CG46" s="498"/>
      <c r="CH46" s="498"/>
      <c r="CI46" s="498"/>
      <c r="CJ46" s="498"/>
      <c r="CK46" s="498"/>
      <c r="CL46" s="498"/>
      <c r="CM46" s="498" t="s">
        <v>20</v>
      </c>
      <c r="CN46" s="498"/>
      <c r="CO46" s="498"/>
      <c r="CP46" s="498"/>
      <c r="CQ46" s="498"/>
      <c r="CR46" s="498"/>
      <c r="CS46" s="498"/>
      <c r="CT46" s="498"/>
      <c r="CU46" s="498"/>
      <c r="CV46" s="507" t="s">
        <v>21</v>
      </c>
      <c r="CW46" s="507"/>
      <c r="CX46" s="507"/>
      <c r="CY46" s="507"/>
      <c r="CZ46" s="507"/>
      <c r="DA46" s="507"/>
      <c r="DB46" s="507"/>
      <c r="DC46" s="507"/>
      <c r="DD46" s="507"/>
      <c r="DE46" s="507"/>
      <c r="DF46" s="507"/>
      <c r="DG46" s="507"/>
      <c r="DH46" s="507"/>
      <c r="DI46" s="507"/>
      <c r="DJ46" s="507"/>
      <c r="DK46" s="507"/>
      <c r="DL46" s="507"/>
      <c r="DM46" s="507"/>
      <c r="DN46" s="507"/>
      <c r="DO46" s="507"/>
      <c r="DP46" s="498" t="s">
        <v>23</v>
      </c>
      <c r="DQ46" s="498"/>
      <c r="DR46" s="498"/>
      <c r="DS46" s="498"/>
      <c r="DT46" s="498"/>
      <c r="DU46" s="498"/>
      <c r="DV46" s="498"/>
      <c r="DW46" s="498"/>
      <c r="DX46" s="498"/>
      <c r="DY46" s="498"/>
      <c r="DZ46" s="498"/>
      <c r="EA46" s="498"/>
      <c r="EB46" s="498"/>
    </row>
    <row r="47" spans="2:132" s="10" customFormat="1" ht="11.25" customHeight="1">
      <c r="B47" s="11">
        <v>1</v>
      </c>
      <c r="C47" s="497">
        <v>2</v>
      </c>
      <c r="D47" s="497"/>
      <c r="E47" s="497"/>
      <c r="F47" s="497"/>
      <c r="G47" s="497"/>
      <c r="H47" s="497">
        <v>3</v>
      </c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>
        <v>4</v>
      </c>
      <c r="W47" s="497"/>
      <c r="X47" s="497"/>
      <c r="Y47" s="497"/>
      <c r="Z47" s="497"/>
      <c r="AA47" s="497"/>
      <c r="AB47" s="497"/>
      <c r="AC47" s="497">
        <v>5</v>
      </c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>
        <v>6</v>
      </c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>
        <v>7</v>
      </c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>
        <v>8</v>
      </c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>
        <v>9</v>
      </c>
      <c r="CN47" s="497"/>
      <c r="CO47" s="497"/>
      <c r="CP47" s="497"/>
      <c r="CQ47" s="497"/>
      <c r="CR47" s="497"/>
      <c r="CS47" s="497"/>
      <c r="CT47" s="497"/>
      <c r="CU47" s="497"/>
      <c r="CV47" s="497">
        <v>10</v>
      </c>
      <c r="CW47" s="497"/>
      <c r="CX47" s="497"/>
      <c r="CY47" s="497"/>
      <c r="CZ47" s="497"/>
      <c r="DA47" s="497"/>
      <c r="DB47" s="497"/>
      <c r="DC47" s="497"/>
      <c r="DD47" s="497"/>
      <c r="DE47" s="497"/>
      <c r="DF47" s="497"/>
      <c r="DG47" s="497"/>
      <c r="DH47" s="497"/>
      <c r="DI47" s="497"/>
      <c r="DJ47" s="497"/>
      <c r="DK47" s="497"/>
      <c r="DL47" s="497"/>
      <c r="DM47" s="497"/>
      <c r="DN47" s="497"/>
      <c r="DO47" s="497"/>
      <c r="DP47" s="497">
        <v>11</v>
      </c>
      <c r="DQ47" s="497"/>
      <c r="DR47" s="497"/>
      <c r="DS47" s="497"/>
      <c r="DT47" s="497"/>
      <c r="DU47" s="497"/>
      <c r="DV47" s="497"/>
      <c r="DW47" s="497"/>
      <c r="DX47" s="497"/>
      <c r="DY47" s="497"/>
      <c r="DZ47" s="497"/>
      <c r="EA47" s="497"/>
      <c r="EB47" s="497"/>
    </row>
    <row r="48" spans="2:132" s="12" customFormat="1" ht="21" customHeight="1">
      <c r="B48" s="132" t="s">
        <v>190</v>
      </c>
      <c r="C48" s="13"/>
      <c r="D48" s="14"/>
      <c r="E48" s="14"/>
      <c r="F48" s="14"/>
      <c r="G48" s="15"/>
      <c r="H48" s="509" t="s">
        <v>25</v>
      </c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495">
        <f>5059.9+4719.539</f>
        <v>9779.438999999998</v>
      </c>
      <c r="W48" s="495"/>
      <c r="X48" s="495"/>
      <c r="Y48" s="495"/>
      <c r="Z48" s="495"/>
      <c r="AA48" s="495"/>
      <c r="AB48" s="495"/>
      <c r="AC48" s="16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8"/>
      <c r="AO48" s="16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8"/>
      <c r="BG48" s="495">
        <f>V48</f>
        <v>9779.438999999998</v>
      </c>
      <c r="BH48" s="495"/>
      <c r="BI48" s="495"/>
      <c r="BJ48" s="495"/>
      <c r="BK48" s="495"/>
      <c r="BL48" s="495"/>
      <c r="BM48" s="495"/>
      <c r="BN48" s="495"/>
      <c r="BO48" s="495"/>
      <c r="BP48" s="495"/>
      <c r="BQ48" s="495"/>
      <c r="BR48" s="495"/>
      <c r="BS48" s="495"/>
      <c r="BT48" s="495"/>
      <c r="BU48" s="495"/>
      <c r="BV48" s="495">
        <f>5091.5+4955.516</f>
        <v>10047.016</v>
      </c>
      <c r="BW48" s="495"/>
      <c r="BX48" s="495"/>
      <c r="BY48" s="495"/>
      <c r="BZ48" s="495"/>
      <c r="CA48" s="495"/>
      <c r="CB48" s="495"/>
      <c r="CC48" s="495"/>
      <c r="CD48" s="495"/>
      <c r="CE48" s="495"/>
      <c r="CF48" s="495"/>
      <c r="CG48" s="495"/>
      <c r="CH48" s="495"/>
      <c r="CI48" s="495"/>
      <c r="CJ48" s="495"/>
      <c r="CK48" s="495"/>
      <c r="CL48" s="495"/>
      <c r="CM48" s="16"/>
      <c r="CN48" s="17"/>
      <c r="CO48" s="17"/>
      <c r="CP48" s="17"/>
      <c r="CQ48" s="17"/>
      <c r="CR48" s="17"/>
      <c r="CS48" s="17"/>
      <c r="CT48" s="17"/>
      <c r="CU48" s="18"/>
      <c r="CV48" s="16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8"/>
      <c r="DP48" s="495">
        <f>BV48</f>
        <v>10047.016</v>
      </c>
      <c r="DQ48" s="495"/>
      <c r="DR48" s="495"/>
      <c r="DS48" s="495"/>
      <c r="DT48" s="495"/>
      <c r="DU48" s="495"/>
      <c r="DV48" s="495"/>
      <c r="DW48" s="495"/>
      <c r="DX48" s="495"/>
      <c r="DY48" s="495"/>
      <c r="DZ48" s="495"/>
      <c r="EA48" s="495"/>
      <c r="EB48" s="495"/>
    </row>
    <row r="49" spans="2:132" s="10" customFormat="1" ht="11.25" customHeight="1">
      <c r="B49" s="133"/>
      <c r="C49" s="20"/>
      <c r="D49" s="21"/>
      <c r="E49" s="21"/>
      <c r="F49" s="21"/>
      <c r="G49" s="22"/>
      <c r="H49" s="460" t="s">
        <v>26</v>
      </c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96">
        <f>V48</f>
        <v>9779.438999999998</v>
      </c>
      <c r="W49" s="496"/>
      <c r="X49" s="496"/>
      <c r="Y49" s="496"/>
      <c r="Z49" s="496"/>
      <c r="AA49" s="496"/>
      <c r="AB49" s="496"/>
      <c r="AC49" s="235" t="s">
        <v>27</v>
      </c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 t="s">
        <v>27</v>
      </c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496">
        <f>V49</f>
        <v>9779.438999999998</v>
      </c>
      <c r="BH49" s="496"/>
      <c r="BI49" s="496"/>
      <c r="BJ49" s="496"/>
      <c r="BK49" s="496"/>
      <c r="BL49" s="496"/>
      <c r="BM49" s="496"/>
      <c r="BN49" s="496"/>
      <c r="BO49" s="496"/>
      <c r="BP49" s="496"/>
      <c r="BQ49" s="496"/>
      <c r="BR49" s="496"/>
      <c r="BS49" s="496"/>
      <c r="BT49" s="496"/>
      <c r="BU49" s="496"/>
      <c r="BV49" s="496">
        <f>BV48</f>
        <v>10047.016</v>
      </c>
      <c r="BW49" s="496"/>
      <c r="BX49" s="496"/>
      <c r="BY49" s="496"/>
      <c r="BZ49" s="496"/>
      <c r="CA49" s="496"/>
      <c r="CB49" s="496"/>
      <c r="CC49" s="496"/>
      <c r="CD49" s="496"/>
      <c r="CE49" s="496"/>
      <c r="CF49" s="496"/>
      <c r="CG49" s="496"/>
      <c r="CH49" s="496"/>
      <c r="CI49" s="496"/>
      <c r="CJ49" s="496"/>
      <c r="CK49" s="496"/>
      <c r="CL49" s="496"/>
      <c r="CM49" s="235" t="s">
        <v>27</v>
      </c>
      <c r="CN49" s="235"/>
      <c r="CO49" s="235"/>
      <c r="CP49" s="235"/>
      <c r="CQ49" s="235"/>
      <c r="CR49" s="235"/>
      <c r="CS49" s="235"/>
      <c r="CT49" s="235"/>
      <c r="CU49" s="235"/>
      <c r="CV49" s="235" t="s">
        <v>27</v>
      </c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496">
        <f>BV49</f>
        <v>10047.016</v>
      </c>
      <c r="DQ49" s="496"/>
      <c r="DR49" s="496"/>
      <c r="DS49" s="496"/>
      <c r="DT49" s="496"/>
      <c r="DU49" s="496"/>
      <c r="DV49" s="496"/>
      <c r="DW49" s="496"/>
      <c r="DX49" s="496"/>
      <c r="DY49" s="496"/>
      <c r="DZ49" s="496"/>
      <c r="EA49" s="496"/>
      <c r="EB49" s="496"/>
    </row>
    <row r="50" spans="2:132" s="12" customFormat="1" ht="40.5" customHeight="1">
      <c r="B50" s="132" t="s">
        <v>207</v>
      </c>
      <c r="C50" s="13"/>
      <c r="D50" s="14"/>
      <c r="E50" s="14"/>
      <c r="F50" s="14"/>
      <c r="G50" s="15"/>
      <c r="H50" s="509" t="s">
        <v>29</v>
      </c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495">
        <f>V51</f>
        <v>1417.06</v>
      </c>
      <c r="W50" s="495"/>
      <c r="X50" s="495"/>
      <c r="Y50" s="495"/>
      <c r="Z50" s="495"/>
      <c r="AA50" s="495"/>
      <c r="AB50" s="495"/>
      <c r="AC50" s="16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8"/>
      <c r="AO50" s="16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8"/>
      <c r="BG50" s="495">
        <f>V50</f>
        <v>1417.06</v>
      </c>
      <c r="BH50" s="495"/>
      <c r="BI50" s="495"/>
      <c r="BJ50" s="495"/>
      <c r="BK50" s="495"/>
      <c r="BL50" s="495"/>
      <c r="BM50" s="495"/>
      <c r="BN50" s="495"/>
      <c r="BO50" s="495"/>
      <c r="BP50" s="495"/>
      <c r="BQ50" s="495"/>
      <c r="BR50" s="495"/>
      <c r="BS50" s="495"/>
      <c r="BT50" s="495"/>
      <c r="BU50" s="495"/>
      <c r="BV50" s="495">
        <f>BV51</f>
        <v>1492.087</v>
      </c>
      <c r="BW50" s="495"/>
      <c r="BX50" s="495"/>
      <c r="BY50" s="495"/>
      <c r="BZ50" s="495"/>
      <c r="CA50" s="495"/>
      <c r="CB50" s="495"/>
      <c r="CC50" s="495"/>
      <c r="CD50" s="495"/>
      <c r="CE50" s="495"/>
      <c r="CF50" s="495"/>
      <c r="CG50" s="495"/>
      <c r="CH50" s="495"/>
      <c r="CI50" s="495"/>
      <c r="CJ50" s="495"/>
      <c r="CK50" s="495"/>
      <c r="CL50" s="495"/>
      <c r="CM50" s="16"/>
      <c r="CN50" s="17"/>
      <c r="CO50" s="17"/>
      <c r="CP50" s="17"/>
      <c r="CQ50" s="17"/>
      <c r="CR50" s="17"/>
      <c r="CS50" s="17"/>
      <c r="CT50" s="17"/>
      <c r="CU50" s="18"/>
      <c r="CV50" s="16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8"/>
      <c r="DP50" s="495">
        <f>BV50</f>
        <v>1492.087</v>
      </c>
      <c r="DQ50" s="495"/>
      <c r="DR50" s="495"/>
      <c r="DS50" s="495"/>
      <c r="DT50" s="495"/>
      <c r="DU50" s="495"/>
      <c r="DV50" s="495"/>
      <c r="DW50" s="495"/>
      <c r="DX50" s="495"/>
      <c r="DY50" s="495"/>
      <c r="DZ50" s="495"/>
      <c r="EA50" s="495"/>
      <c r="EB50" s="495"/>
    </row>
    <row r="51" spans="2:132" s="10" customFormat="1" ht="11.25" customHeight="1">
      <c r="B51" s="19"/>
      <c r="C51" s="20"/>
      <c r="D51" s="21"/>
      <c r="E51" s="21"/>
      <c r="F51" s="21"/>
      <c r="G51" s="22"/>
      <c r="H51" s="460" t="s">
        <v>26</v>
      </c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96">
        <v>1417.06</v>
      </c>
      <c r="W51" s="496"/>
      <c r="X51" s="496"/>
      <c r="Y51" s="496"/>
      <c r="Z51" s="496"/>
      <c r="AA51" s="496"/>
      <c r="AB51" s="496"/>
      <c r="AC51" s="235" t="s">
        <v>27</v>
      </c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 t="s">
        <v>27</v>
      </c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496">
        <f>V51</f>
        <v>1417.06</v>
      </c>
      <c r="BH51" s="496"/>
      <c r="BI51" s="496"/>
      <c r="BJ51" s="496"/>
      <c r="BK51" s="496"/>
      <c r="BL51" s="496"/>
      <c r="BM51" s="496"/>
      <c r="BN51" s="496"/>
      <c r="BO51" s="496"/>
      <c r="BP51" s="496"/>
      <c r="BQ51" s="496"/>
      <c r="BR51" s="496"/>
      <c r="BS51" s="496"/>
      <c r="BT51" s="496"/>
      <c r="BU51" s="496"/>
      <c r="BV51" s="496">
        <v>1492.087</v>
      </c>
      <c r="BW51" s="496"/>
      <c r="BX51" s="496"/>
      <c r="BY51" s="496"/>
      <c r="BZ51" s="496"/>
      <c r="CA51" s="496"/>
      <c r="CB51" s="496"/>
      <c r="CC51" s="496"/>
      <c r="CD51" s="496"/>
      <c r="CE51" s="496"/>
      <c r="CF51" s="496"/>
      <c r="CG51" s="496"/>
      <c r="CH51" s="496"/>
      <c r="CI51" s="496"/>
      <c r="CJ51" s="496"/>
      <c r="CK51" s="496"/>
      <c r="CL51" s="496"/>
      <c r="CM51" s="235" t="s">
        <v>27</v>
      </c>
      <c r="CN51" s="235"/>
      <c r="CO51" s="235"/>
      <c r="CP51" s="235"/>
      <c r="CQ51" s="235"/>
      <c r="CR51" s="235"/>
      <c r="CS51" s="235"/>
      <c r="CT51" s="235"/>
      <c r="CU51" s="235"/>
      <c r="CV51" s="235" t="s">
        <v>27</v>
      </c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496">
        <f>BV51</f>
        <v>1492.087</v>
      </c>
      <c r="DQ51" s="496"/>
      <c r="DR51" s="496"/>
      <c r="DS51" s="496"/>
      <c r="DT51" s="496"/>
      <c r="DU51" s="496"/>
      <c r="DV51" s="496"/>
      <c r="DW51" s="496"/>
      <c r="DX51" s="496"/>
      <c r="DY51" s="496"/>
      <c r="DZ51" s="496"/>
      <c r="EA51" s="496"/>
      <c r="EB51" s="496"/>
    </row>
    <row r="52" spans="2:132" s="10" customFormat="1" ht="11.25" customHeight="1">
      <c r="B52" s="19"/>
      <c r="C52" s="20"/>
      <c r="D52" s="21"/>
      <c r="E52" s="21"/>
      <c r="F52" s="21"/>
      <c r="G52" s="22"/>
      <c r="H52" s="466" t="s">
        <v>30</v>
      </c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503">
        <f>V51+V49</f>
        <v>11196.498999999998</v>
      </c>
      <c r="W52" s="503"/>
      <c r="X52" s="503"/>
      <c r="Y52" s="503"/>
      <c r="Z52" s="503"/>
      <c r="AA52" s="503"/>
      <c r="AB52" s="503"/>
      <c r="AC52" s="27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9"/>
      <c r="AO52" s="27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503">
        <f>BG51+BG49</f>
        <v>11196.498999999998</v>
      </c>
      <c r="BH52" s="503"/>
      <c r="BI52" s="503"/>
      <c r="BJ52" s="503"/>
      <c r="BK52" s="503"/>
      <c r="BL52" s="503"/>
      <c r="BM52" s="503"/>
      <c r="BN52" s="503"/>
      <c r="BO52" s="503"/>
      <c r="BP52" s="503"/>
      <c r="BQ52" s="503"/>
      <c r="BR52" s="503"/>
      <c r="BS52" s="503"/>
      <c r="BT52" s="503"/>
      <c r="BU52" s="503"/>
      <c r="BV52" s="503">
        <f>BV51+BV49</f>
        <v>11539.103</v>
      </c>
      <c r="BW52" s="503"/>
      <c r="BX52" s="503"/>
      <c r="BY52" s="503"/>
      <c r="BZ52" s="503"/>
      <c r="CA52" s="503"/>
      <c r="CB52" s="503"/>
      <c r="CC52" s="503"/>
      <c r="CD52" s="503"/>
      <c r="CE52" s="503"/>
      <c r="CF52" s="503"/>
      <c r="CG52" s="503"/>
      <c r="CH52" s="503"/>
      <c r="CI52" s="503"/>
      <c r="CJ52" s="503"/>
      <c r="CK52" s="503"/>
      <c r="CL52" s="503"/>
      <c r="CM52" s="27"/>
      <c r="CN52" s="28"/>
      <c r="CO52" s="28"/>
      <c r="CP52" s="28"/>
      <c r="CQ52" s="28"/>
      <c r="CR52" s="28"/>
      <c r="CS52" s="28"/>
      <c r="CT52" s="28"/>
      <c r="CU52" s="29"/>
      <c r="CV52" s="27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9"/>
      <c r="DP52" s="503">
        <f>DP51+DP49</f>
        <v>11539.103</v>
      </c>
      <c r="DQ52" s="503"/>
      <c r="DR52" s="503"/>
      <c r="DS52" s="503"/>
      <c r="DT52" s="503"/>
      <c r="DU52" s="503"/>
      <c r="DV52" s="503"/>
      <c r="DW52" s="503"/>
      <c r="DX52" s="503"/>
      <c r="DY52" s="503"/>
      <c r="DZ52" s="503"/>
      <c r="EA52" s="503"/>
      <c r="EB52" s="503"/>
    </row>
    <row r="53" spans="1:180" ht="11.25" customHeight="1">
      <c r="A53"/>
      <c r="B53" s="243" t="s">
        <v>32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</row>
    <row r="54" spans="1:180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</row>
    <row r="55" spans="1:180" ht="11.25" customHeight="1">
      <c r="A55"/>
      <c r="B55" s="243" t="s">
        <v>153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</row>
    <row r="56" spans="1:180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 s="30" t="s">
        <v>16</v>
      </c>
      <c r="FR56"/>
      <c r="FS56"/>
      <c r="FT56"/>
      <c r="FU56"/>
      <c r="FV56"/>
      <c r="FW56"/>
      <c r="FX56"/>
    </row>
    <row r="57" spans="2:178" s="31" customFormat="1" ht="11.25" customHeight="1">
      <c r="B57" s="306" t="s">
        <v>12</v>
      </c>
      <c r="C57" s="306" t="s">
        <v>33</v>
      </c>
      <c r="D57" s="306"/>
      <c r="E57" s="306"/>
      <c r="F57" s="306"/>
      <c r="G57" s="306"/>
      <c r="H57" s="306" t="s">
        <v>18</v>
      </c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229" t="s">
        <v>148</v>
      </c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 t="s">
        <v>149</v>
      </c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 t="s">
        <v>150</v>
      </c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29"/>
      <c r="FL57" s="229"/>
      <c r="FM57" s="229"/>
      <c r="FN57" s="229"/>
      <c r="FO57" s="229"/>
      <c r="FP57" s="229"/>
      <c r="FQ57" s="229"/>
      <c r="FR57" s="229"/>
      <c r="FS57" s="229"/>
      <c r="FT57" s="229"/>
      <c r="FU57" s="229"/>
      <c r="FV57" s="229"/>
    </row>
    <row r="58" spans="2:178" s="31" customFormat="1" ht="21.75" customHeight="1">
      <c r="B58" s="419"/>
      <c r="C58" s="307"/>
      <c r="D58" s="308"/>
      <c r="E58" s="308"/>
      <c r="F58" s="308"/>
      <c r="G58" s="309"/>
      <c r="H58" s="307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9"/>
      <c r="V58" s="221" t="s">
        <v>19</v>
      </c>
      <c r="W58" s="221"/>
      <c r="X58" s="221"/>
      <c r="Y58" s="221"/>
      <c r="Z58" s="221"/>
      <c r="AA58" s="221"/>
      <c r="AB58" s="221"/>
      <c r="AC58" s="221" t="s">
        <v>20</v>
      </c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30" t="s">
        <v>21</v>
      </c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21" t="s">
        <v>22</v>
      </c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 t="s">
        <v>19</v>
      </c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 t="s">
        <v>20</v>
      </c>
      <c r="CN58" s="221"/>
      <c r="CO58" s="221"/>
      <c r="CP58" s="221"/>
      <c r="CQ58" s="221"/>
      <c r="CR58" s="221"/>
      <c r="CS58" s="221"/>
      <c r="CT58" s="221"/>
      <c r="CU58" s="221"/>
      <c r="CV58" s="230" t="s">
        <v>21</v>
      </c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21" t="s">
        <v>23</v>
      </c>
      <c r="DQ58" s="221"/>
      <c r="DR58" s="221"/>
      <c r="DS58" s="221"/>
      <c r="DT58" s="221"/>
      <c r="DU58" s="221"/>
      <c r="DV58" s="221"/>
      <c r="DW58" s="221"/>
      <c r="DX58" s="221"/>
      <c r="DY58" s="221"/>
      <c r="DZ58" s="221"/>
      <c r="EA58" s="221"/>
      <c r="EB58" s="221"/>
      <c r="EC58" s="221" t="s">
        <v>19</v>
      </c>
      <c r="ED58" s="221"/>
      <c r="EE58" s="221"/>
      <c r="EF58" s="221"/>
      <c r="EG58" s="221"/>
      <c r="EH58" s="221"/>
      <c r="EI58" s="221"/>
      <c r="EJ58" s="221"/>
      <c r="EK58" s="221"/>
      <c r="EL58" s="221"/>
      <c r="EM58" s="221" t="s">
        <v>20</v>
      </c>
      <c r="EN58" s="221"/>
      <c r="EO58" s="221"/>
      <c r="EP58" s="221"/>
      <c r="EQ58" s="221"/>
      <c r="ER58" s="221"/>
      <c r="ES58" s="221"/>
      <c r="ET58" s="221"/>
      <c r="EU58" s="221"/>
      <c r="EV58" s="221"/>
      <c r="EW58" s="221"/>
      <c r="EX58" s="221"/>
      <c r="EY58" s="221"/>
      <c r="EZ58" s="230" t="s">
        <v>21</v>
      </c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21" t="s">
        <v>24</v>
      </c>
      <c r="FN58" s="221"/>
      <c r="FO58" s="221"/>
      <c r="FP58" s="221"/>
      <c r="FQ58" s="221"/>
      <c r="FR58" s="221"/>
      <c r="FS58" s="221"/>
      <c r="FT58" s="221"/>
      <c r="FU58" s="221"/>
      <c r="FV58" s="221"/>
    </row>
    <row r="59" spans="2:180" ht="11.25" customHeight="1">
      <c r="B59" s="34">
        <v>1</v>
      </c>
      <c r="C59" s="222">
        <v>2</v>
      </c>
      <c r="D59" s="222"/>
      <c r="E59" s="222"/>
      <c r="F59" s="222"/>
      <c r="G59" s="222"/>
      <c r="H59" s="222">
        <v>3</v>
      </c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>
        <v>4</v>
      </c>
      <c r="W59" s="222"/>
      <c r="X59" s="222"/>
      <c r="Y59" s="222"/>
      <c r="Z59" s="222"/>
      <c r="AA59" s="222"/>
      <c r="AB59" s="222"/>
      <c r="AC59" s="222">
        <v>5</v>
      </c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>
        <v>6</v>
      </c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>
        <v>7</v>
      </c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>
        <v>8</v>
      </c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>
        <v>9</v>
      </c>
      <c r="CN59" s="222"/>
      <c r="CO59" s="222"/>
      <c r="CP59" s="222"/>
      <c r="CQ59" s="222"/>
      <c r="CR59" s="222"/>
      <c r="CS59" s="222"/>
      <c r="CT59" s="222"/>
      <c r="CU59" s="222"/>
      <c r="CV59" s="222">
        <v>10</v>
      </c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>
        <v>11</v>
      </c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>
        <v>12</v>
      </c>
      <c r="ED59" s="222"/>
      <c r="EE59" s="222"/>
      <c r="EF59" s="222"/>
      <c r="EG59" s="222"/>
      <c r="EH59" s="222"/>
      <c r="EI59" s="222"/>
      <c r="EJ59" s="222"/>
      <c r="EK59" s="222"/>
      <c r="EL59" s="222"/>
      <c r="EM59" s="222">
        <v>13</v>
      </c>
      <c r="EN59" s="222"/>
      <c r="EO59" s="222"/>
      <c r="EP59" s="222"/>
      <c r="EQ59" s="222"/>
      <c r="ER59" s="222"/>
      <c r="ES59" s="222"/>
      <c r="ET59" s="222"/>
      <c r="EU59" s="222"/>
      <c r="EV59" s="222"/>
      <c r="EW59" s="222"/>
      <c r="EX59" s="222"/>
      <c r="EY59" s="222"/>
      <c r="EZ59" s="222">
        <v>14</v>
      </c>
      <c r="FA59" s="222"/>
      <c r="FB59" s="222"/>
      <c r="FC59" s="222"/>
      <c r="FD59" s="222"/>
      <c r="FE59" s="222"/>
      <c r="FF59" s="222"/>
      <c r="FG59" s="222"/>
      <c r="FH59" s="222"/>
      <c r="FI59" s="222"/>
      <c r="FJ59" s="222"/>
      <c r="FK59" s="222"/>
      <c r="FL59" s="222"/>
      <c r="FM59" s="222">
        <v>15</v>
      </c>
      <c r="FN59" s="222"/>
      <c r="FO59" s="222"/>
      <c r="FP59" s="222"/>
      <c r="FQ59" s="222"/>
      <c r="FR59" s="222"/>
      <c r="FS59" s="222"/>
      <c r="FT59" s="222"/>
      <c r="FU59" s="222"/>
      <c r="FV59" s="222"/>
      <c r="FW59"/>
      <c r="FX59"/>
    </row>
    <row r="60" spans="2:180" ht="11.25" customHeight="1">
      <c r="B60" s="132" t="s">
        <v>190</v>
      </c>
      <c r="C60" s="36"/>
      <c r="D60" s="37"/>
      <c r="E60" s="37"/>
      <c r="F60" s="38"/>
      <c r="G60" s="238" t="s">
        <v>35</v>
      </c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07">
        <f>V61</f>
        <v>5124.9</v>
      </c>
      <c r="W60" s="207"/>
      <c r="X60" s="207"/>
      <c r="Y60" s="207"/>
      <c r="Z60" s="207"/>
      <c r="AA60" s="207"/>
      <c r="AB60" s="207"/>
      <c r="AC60" s="490">
        <f>AC62</f>
        <v>5413.793</v>
      </c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2"/>
      <c r="AO60" s="235">
        <v>5413.793</v>
      </c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40"/>
      <c r="BB60" s="40"/>
      <c r="BC60" s="40"/>
      <c r="BD60" s="40"/>
      <c r="BE60" s="40"/>
      <c r="BF60" s="40"/>
      <c r="BG60" s="41"/>
      <c r="BH60" s="207">
        <f>AC60+V60</f>
        <v>10538.693</v>
      </c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>
        <f>BV61</f>
        <v>9032.5</v>
      </c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39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1"/>
      <c r="DP60" s="207">
        <f>BV60</f>
        <v>9032.5</v>
      </c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493">
        <f>EC61</f>
        <v>9616.5</v>
      </c>
      <c r="ED60" s="493"/>
      <c r="EE60" s="493"/>
      <c r="EF60" s="493"/>
      <c r="EG60" s="493"/>
      <c r="EH60" s="493"/>
      <c r="EI60" s="493"/>
      <c r="EJ60" s="493"/>
      <c r="EK60" s="493"/>
      <c r="EL60" s="493"/>
      <c r="EM60" s="493"/>
      <c r="EN60" s="39"/>
      <c r="EO60" s="40"/>
      <c r="EP60" s="40"/>
      <c r="EQ60" s="40"/>
      <c r="ER60" s="40"/>
      <c r="ES60" s="40"/>
      <c r="ET60" s="40"/>
      <c r="EU60" s="40"/>
      <c r="EV60" s="40"/>
      <c r="EW60" s="40"/>
      <c r="EX60" s="41"/>
      <c r="EY60" s="39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1"/>
      <c r="FL60" s="207">
        <f>FL61</f>
        <v>9616.5</v>
      </c>
      <c r="FM60" s="207"/>
      <c r="FN60" s="207"/>
      <c r="FO60" s="207"/>
      <c r="FP60" s="207"/>
      <c r="FQ60" s="207"/>
      <c r="FR60" s="207"/>
      <c r="FS60" s="207"/>
      <c r="FT60" s="207"/>
      <c r="FU60" s="207"/>
      <c r="FV60" s="143"/>
      <c r="FW60"/>
      <c r="FX60"/>
    </row>
    <row r="61" spans="2:180" ht="11.25" customHeight="1">
      <c r="B61" s="42"/>
      <c r="C61" s="231">
        <v>2730</v>
      </c>
      <c r="D61" s="231"/>
      <c r="E61" s="231"/>
      <c r="F61" s="231"/>
      <c r="G61" s="233" t="s">
        <v>36</v>
      </c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17">
        <f>3213.3+1911.6</f>
        <v>5124.9</v>
      </c>
      <c r="W61" s="217"/>
      <c r="X61" s="217"/>
      <c r="Y61" s="217"/>
      <c r="Z61" s="217"/>
      <c r="AA61" s="217"/>
      <c r="AB61" s="217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43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5"/>
      <c r="BH61" s="368">
        <f>V61+AC61</f>
        <v>5124.9</v>
      </c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70"/>
      <c r="BV61" s="217">
        <f>4468+4564.5</f>
        <v>9032.5</v>
      </c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43"/>
      <c r="CN61" s="44"/>
      <c r="CO61" s="44"/>
      <c r="CP61" s="44"/>
      <c r="CQ61" s="44"/>
      <c r="CR61" s="44"/>
      <c r="CS61" s="44"/>
      <c r="CT61" s="44"/>
      <c r="CU61" s="45"/>
      <c r="CV61" s="43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5"/>
      <c r="DP61" s="217">
        <f>BV61</f>
        <v>9032.5</v>
      </c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>
        <f>EC34</f>
        <v>9616.5</v>
      </c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43"/>
      <c r="EO61" s="44"/>
      <c r="EP61" s="44"/>
      <c r="EQ61" s="44"/>
      <c r="ER61" s="44"/>
      <c r="ES61" s="44"/>
      <c r="ET61" s="44"/>
      <c r="EU61" s="44"/>
      <c r="EV61" s="44"/>
      <c r="EW61" s="44"/>
      <c r="EX61" s="45"/>
      <c r="EY61" s="43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5"/>
      <c r="FL61" s="217">
        <f>EC61</f>
        <v>9616.5</v>
      </c>
      <c r="FM61" s="217"/>
      <c r="FN61" s="217"/>
      <c r="FO61" s="217"/>
      <c r="FP61" s="217"/>
      <c r="FQ61" s="217"/>
      <c r="FR61" s="217"/>
      <c r="FS61" s="217"/>
      <c r="FT61" s="217"/>
      <c r="FU61" s="217"/>
      <c r="FV61" s="143"/>
      <c r="FW61"/>
      <c r="FX61"/>
    </row>
    <row r="62" spans="2:180" ht="11.25" customHeight="1">
      <c r="B62" s="42"/>
      <c r="C62" s="231">
        <v>3240</v>
      </c>
      <c r="D62" s="231"/>
      <c r="E62" s="231"/>
      <c r="F62" s="231"/>
      <c r="G62" s="233" t="s">
        <v>37</v>
      </c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43"/>
      <c r="W62" s="44"/>
      <c r="X62" s="44"/>
      <c r="Y62" s="44"/>
      <c r="Z62" s="44"/>
      <c r="AA62" s="44"/>
      <c r="AB62" s="45"/>
      <c r="AC62" s="235">
        <v>5413.793</v>
      </c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>
        <v>5413.793</v>
      </c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44"/>
      <c r="BB62" s="44"/>
      <c r="BC62" s="44"/>
      <c r="BD62" s="44"/>
      <c r="BE62" s="44"/>
      <c r="BF62" s="44"/>
      <c r="BG62" s="45"/>
      <c r="BH62" s="217">
        <f>V62+AC62</f>
        <v>5413.793</v>
      </c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43"/>
      <c r="BW62" s="44"/>
      <c r="BX62" s="44"/>
      <c r="BY62" s="44"/>
      <c r="BZ62" s="44"/>
      <c r="CA62" s="44"/>
      <c r="CB62" s="44"/>
      <c r="CC62" s="167"/>
      <c r="CD62" s="236"/>
      <c r="CE62" s="236"/>
      <c r="CF62" s="236"/>
      <c r="CG62" s="236"/>
      <c r="CH62" s="236"/>
      <c r="CI62" s="236"/>
      <c r="CJ62" s="236"/>
      <c r="CK62" s="236"/>
      <c r="CL62" s="237"/>
      <c r="CM62" s="217"/>
      <c r="CN62" s="217"/>
      <c r="CO62" s="217"/>
      <c r="CP62" s="217"/>
      <c r="CQ62" s="217"/>
      <c r="CR62" s="217"/>
      <c r="CS62" s="217"/>
      <c r="CT62" s="217"/>
      <c r="CU62" s="217"/>
      <c r="CV62" s="43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5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43"/>
      <c r="ED62" s="44"/>
      <c r="EE62" s="44"/>
      <c r="EF62" s="44"/>
      <c r="EG62" s="44"/>
      <c r="EH62" s="44"/>
      <c r="EI62" s="44"/>
      <c r="EJ62" s="44"/>
      <c r="EK62" s="44"/>
      <c r="EL62" s="44"/>
      <c r="EM62" s="45"/>
      <c r="EN62" s="43"/>
      <c r="EO62" s="44"/>
      <c r="EP62" s="44"/>
      <c r="EQ62" s="44"/>
      <c r="ER62" s="44"/>
      <c r="ES62" s="44"/>
      <c r="ET62" s="44"/>
      <c r="EU62" s="44"/>
      <c r="EV62" s="44"/>
      <c r="EW62" s="44"/>
      <c r="EX62" s="45"/>
      <c r="EY62" s="43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5"/>
      <c r="FL62" s="43"/>
      <c r="FM62" s="44"/>
      <c r="FN62" s="44"/>
      <c r="FO62" s="44"/>
      <c r="FP62" s="44"/>
      <c r="FQ62" s="44"/>
      <c r="FR62" s="44"/>
      <c r="FS62" s="44"/>
      <c r="FT62" s="44"/>
      <c r="FU62" s="45"/>
      <c r="FV62" s="143"/>
      <c r="FW62"/>
      <c r="FX62"/>
    </row>
    <row r="63" spans="2:177" s="35" customFormat="1" ht="48.75" customHeight="1">
      <c r="B63" s="132" t="s">
        <v>207</v>
      </c>
      <c r="C63" s="36"/>
      <c r="D63" s="37"/>
      <c r="E63" s="37"/>
      <c r="F63" s="38"/>
      <c r="G63" s="238" t="s">
        <v>29</v>
      </c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483">
        <f>V64</f>
        <v>790.596</v>
      </c>
      <c r="W63" s="483"/>
      <c r="X63" s="483"/>
      <c r="Y63" s="483"/>
      <c r="Z63" s="483"/>
      <c r="AA63" s="483"/>
      <c r="AB63" s="483"/>
      <c r="AC63" s="39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1"/>
      <c r="AO63" s="39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1"/>
      <c r="BH63" s="483">
        <f>V63</f>
        <v>790.596</v>
      </c>
      <c r="BI63" s="483"/>
      <c r="BJ63" s="483"/>
      <c r="BK63" s="483"/>
      <c r="BL63" s="483"/>
      <c r="BM63" s="483"/>
      <c r="BN63" s="483"/>
      <c r="BO63" s="483"/>
      <c r="BP63" s="483"/>
      <c r="BQ63" s="483"/>
      <c r="BR63" s="483"/>
      <c r="BS63" s="483"/>
      <c r="BT63" s="483"/>
      <c r="BU63" s="483"/>
      <c r="BV63" s="483">
        <f>BV64</f>
        <v>1021.549</v>
      </c>
      <c r="BW63" s="483"/>
      <c r="BX63" s="483"/>
      <c r="BY63" s="483"/>
      <c r="BZ63" s="483"/>
      <c r="CA63" s="483"/>
      <c r="CB63" s="483"/>
      <c r="CC63" s="483"/>
      <c r="CD63" s="483"/>
      <c r="CE63" s="483"/>
      <c r="CF63" s="483"/>
      <c r="CG63" s="483"/>
      <c r="CH63" s="483"/>
      <c r="CI63" s="483"/>
      <c r="CJ63" s="483"/>
      <c r="CK63" s="483"/>
      <c r="CL63" s="483"/>
      <c r="CM63" s="39"/>
      <c r="CN63" s="481">
        <v>8</v>
      </c>
      <c r="CO63" s="481"/>
      <c r="CP63" s="481"/>
      <c r="CQ63" s="481"/>
      <c r="CR63" s="481"/>
      <c r="CS63" s="481"/>
      <c r="CT63" s="481"/>
      <c r="CU63" s="481"/>
      <c r="CV63" s="481"/>
      <c r="CW63" s="100"/>
      <c r="CX63" s="100"/>
      <c r="CY63" s="100"/>
      <c r="CZ63" s="100"/>
      <c r="DA63" s="481">
        <v>8</v>
      </c>
      <c r="DB63" s="481"/>
      <c r="DC63" s="481"/>
      <c r="DD63" s="481"/>
      <c r="DE63" s="481"/>
      <c r="DF63" s="481"/>
      <c r="DG63" s="481"/>
      <c r="DH63" s="481"/>
      <c r="DI63" s="481"/>
      <c r="DJ63" s="481"/>
      <c r="DK63" s="481"/>
      <c r="DL63" s="481"/>
      <c r="DM63" s="481"/>
      <c r="DN63" s="481"/>
      <c r="DO63" s="41"/>
      <c r="DP63" s="483">
        <f>BV63+CN63</f>
        <v>1029.549</v>
      </c>
      <c r="DQ63" s="483"/>
      <c r="DR63" s="483"/>
      <c r="DS63" s="483"/>
      <c r="DT63" s="483"/>
      <c r="DU63" s="483"/>
      <c r="DV63" s="483"/>
      <c r="DW63" s="483"/>
      <c r="DX63" s="483"/>
      <c r="DY63" s="483"/>
      <c r="DZ63" s="483"/>
      <c r="EA63" s="483"/>
      <c r="EB63" s="483"/>
      <c r="EC63" s="494">
        <f>EC64</f>
        <v>1189.33</v>
      </c>
      <c r="ED63" s="494"/>
      <c r="EE63" s="494"/>
      <c r="EF63" s="494"/>
      <c r="EG63" s="494"/>
      <c r="EH63" s="494"/>
      <c r="EI63" s="494"/>
      <c r="EJ63" s="494"/>
      <c r="EK63" s="494"/>
      <c r="EL63" s="494"/>
      <c r="EM63" s="494"/>
      <c r="EN63" s="39"/>
      <c r="EO63" s="40"/>
      <c r="EP63" s="40"/>
      <c r="EQ63" s="40"/>
      <c r="ER63" s="40"/>
      <c r="ES63" s="40"/>
      <c r="ET63" s="40"/>
      <c r="EU63" s="40"/>
      <c r="EV63" s="40"/>
      <c r="EW63" s="40"/>
      <c r="EX63" s="41"/>
      <c r="EY63" s="39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1"/>
      <c r="FL63" s="483">
        <f>EC63</f>
        <v>1189.33</v>
      </c>
      <c r="FM63" s="483"/>
      <c r="FN63" s="483"/>
      <c r="FO63" s="483"/>
      <c r="FP63" s="483"/>
      <c r="FQ63" s="483"/>
      <c r="FR63" s="483"/>
      <c r="FS63" s="483"/>
      <c r="FT63" s="483"/>
      <c r="FU63" s="483"/>
    </row>
    <row r="64" spans="1:180" ht="21.75" customHeight="1">
      <c r="A64"/>
      <c r="B64" s="42"/>
      <c r="C64" s="231">
        <v>2610</v>
      </c>
      <c r="D64" s="231"/>
      <c r="E64" s="231"/>
      <c r="F64" s="231"/>
      <c r="G64" s="233" t="s">
        <v>34</v>
      </c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08">
        <v>790.596</v>
      </c>
      <c r="W64" s="208"/>
      <c r="X64" s="208"/>
      <c r="Y64" s="208"/>
      <c r="Z64" s="208"/>
      <c r="AA64" s="208"/>
      <c r="AB64" s="208"/>
      <c r="AC64" s="43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5"/>
      <c r="AO64" s="43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5"/>
      <c r="BH64" s="208">
        <f>V64</f>
        <v>790.596</v>
      </c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>
        <v>1021.549</v>
      </c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43"/>
      <c r="CN64" s="228">
        <v>8</v>
      </c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101"/>
      <c r="CZ64" s="101"/>
      <c r="DA64" s="228">
        <v>8</v>
      </c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45"/>
      <c r="DP64" s="208">
        <f>BV64+CN64</f>
        <v>1029.549</v>
      </c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>
        <v>1189.33</v>
      </c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43"/>
      <c r="EO64" s="44"/>
      <c r="EP64" s="44"/>
      <c r="EQ64" s="44"/>
      <c r="ER64" s="44"/>
      <c r="ES64" s="44"/>
      <c r="ET64" s="44"/>
      <c r="EU64" s="44"/>
      <c r="EV64" s="44"/>
      <c r="EW64" s="44"/>
      <c r="EX64" s="45"/>
      <c r="EY64" s="43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5"/>
      <c r="FL64" s="208">
        <f>EC64</f>
        <v>1189.33</v>
      </c>
      <c r="FM64" s="208"/>
      <c r="FN64" s="208"/>
      <c r="FO64" s="208"/>
      <c r="FP64" s="208"/>
      <c r="FQ64" s="208"/>
      <c r="FR64" s="208"/>
      <c r="FS64" s="208"/>
      <c r="FT64" s="208"/>
      <c r="FU64" s="208"/>
      <c r="FV64"/>
      <c r="FW64"/>
      <c r="FX64"/>
    </row>
    <row r="65" spans="2:177" s="35" customFormat="1" ht="21" customHeight="1" hidden="1">
      <c r="B65" s="132" t="s">
        <v>190</v>
      </c>
      <c r="C65" s="36"/>
      <c r="D65" s="37"/>
      <c r="E65" s="37"/>
      <c r="F65" s="38"/>
      <c r="G65" s="238" t="s">
        <v>35</v>
      </c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07">
        <f>V66</f>
        <v>3213.3</v>
      </c>
      <c r="W65" s="207"/>
      <c r="X65" s="207"/>
      <c r="Y65" s="207"/>
      <c r="Z65" s="207"/>
      <c r="AA65" s="207"/>
      <c r="AB65" s="207"/>
      <c r="AC65" s="490">
        <v>5397.53</v>
      </c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2"/>
      <c r="AO65" s="39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1"/>
      <c r="BH65" s="207">
        <f>AC65+V65</f>
        <v>8610.83</v>
      </c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>
        <f>BV66</f>
        <v>4468</v>
      </c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39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1"/>
      <c r="DP65" s="207">
        <f>BV65</f>
        <v>4468</v>
      </c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493">
        <f>EC66</f>
        <v>5052</v>
      </c>
      <c r="ED65" s="493"/>
      <c r="EE65" s="493"/>
      <c r="EF65" s="493"/>
      <c r="EG65" s="493"/>
      <c r="EH65" s="493"/>
      <c r="EI65" s="493"/>
      <c r="EJ65" s="493"/>
      <c r="EK65" s="493"/>
      <c r="EL65" s="493"/>
      <c r="EM65" s="493"/>
      <c r="EN65" s="39"/>
      <c r="EO65" s="40"/>
      <c r="EP65" s="40"/>
      <c r="EQ65" s="40"/>
      <c r="ER65" s="40"/>
      <c r="ES65" s="40"/>
      <c r="ET65" s="40"/>
      <c r="EU65" s="40"/>
      <c r="EV65" s="40"/>
      <c r="EW65" s="40"/>
      <c r="EX65" s="41"/>
      <c r="EY65" s="39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1"/>
      <c r="FL65" s="207">
        <f>FL66</f>
        <v>5052</v>
      </c>
      <c r="FM65" s="207"/>
      <c r="FN65" s="207"/>
      <c r="FO65" s="207"/>
      <c r="FP65" s="207"/>
      <c r="FQ65" s="207"/>
      <c r="FR65" s="207"/>
      <c r="FS65" s="207"/>
      <c r="FT65" s="207"/>
      <c r="FU65" s="207"/>
    </row>
    <row r="66" spans="1:180" ht="11.25" customHeight="1" hidden="1">
      <c r="A66"/>
      <c r="B66" s="42"/>
      <c r="C66" s="231">
        <v>2730</v>
      </c>
      <c r="D66" s="231"/>
      <c r="E66" s="231"/>
      <c r="F66" s="231"/>
      <c r="G66" s="233" t="s">
        <v>36</v>
      </c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17">
        <v>3213.3</v>
      </c>
      <c r="W66" s="217"/>
      <c r="X66" s="217"/>
      <c r="Y66" s="217"/>
      <c r="Z66" s="217"/>
      <c r="AA66" s="217"/>
      <c r="AB66" s="217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43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5"/>
      <c r="BH66" s="368">
        <f>V66+AC66</f>
        <v>3213.3</v>
      </c>
      <c r="BI66" s="369"/>
      <c r="BJ66" s="369"/>
      <c r="BK66" s="369"/>
      <c r="BL66" s="369"/>
      <c r="BM66" s="369"/>
      <c r="BN66" s="369"/>
      <c r="BO66" s="369"/>
      <c r="BP66" s="369"/>
      <c r="BQ66" s="369"/>
      <c r="BR66" s="369"/>
      <c r="BS66" s="369"/>
      <c r="BT66" s="369"/>
      <c r="BU66" s="370"/>
      <c r="BV66" s="217">
        <v>4468</v>
      </c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43"/>
      <c r="CN66" s="44"/>
      <c r="CO66" s="44"/>
      <c r="CP66" s="44"/>
      <c r="CQ66" s="44"/>
      <c r="CR66" s="44"/>
      <c r="CS66" s="44"/>
      <c r="CT66" s="44"/>
      <c r="CU66" s="45"/>
      <c r="CV66" s="43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5"/>
      <c r="DP66" s="217">
        <f>BV66</f>
        <v>4468</v>
      </c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>
        <v>5052</v>
      </c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43"/>
      <c r="EO66" s="44"/>
      <c r="EP66" s="44"/>
      <c r="EQ66" s="44"/>
      <c r="ER66" s="44"/>
      <c r="ES66" s="44"/>
      <c r="ET66" s="44"/>
      <c r="EU66" s="44"/>
      <c r="EV66" s="44"/>
      <c r="EW66" s="44"/>
      <c r="EX66" s="45"/>
      <c r="EY66" s="43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5"/>
      <c r="FL66" s="217">
        <f>EC66</f>
        <v>5052</v>
      </c>
      <c r="FM66" s="217"/>
      <c r="FN66" s="217"/>
      <c r="FO66" s="217"/>
      <c r="FP66" s="217"/>
      <c r="FQ66" s="217"/>
      <c r="FR66" s="217"/>
      <c r="FS66" s="217"/>
      <c r="FT66" s="217"/>
      <c r="FU66" s="217"/>
      <c r="FV66"/>
      <c r="FW66"/>
      <c r="FX66"/>
    </row>
    <row r="67" spans="1:180" ht="11.25" customHeight="1" hidden="1">
      <c r="A67"/>
      <c r="B67" s="42"/>
      <c r="C67" s="231">
        <v>3240</v>
      </c>
      <c r="D67" s="231"/>
      <c r="E67" s="231"/>
      <c r="F67" s="231"/>
      <c r="G67" s="233" t="s">
        <v>37</v>
      </c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43"/>
      <c r="W67" s="44"/>
      <c r="X67" s="44"/>
      <c r="Y67" s="44"/>
      <c r="Z67" s="44"/>
      <c r="AA67" s="44"/>
      <c r="AB67" s="45"/>
      <c r="AC67" s="235">
        <v>5413.793</v>
      </c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43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5"/>
      <c r="BH67" s="217">
        <f>V67+AC67</f>
        <v>5413.793</v>
      </c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43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5"/>
      <c r="CM67" s="217"/>
      <c r="CN67" s="217"/>
      <c r="CO67" s="217"/>
      <c r="CP67" s="217"/>
      <c r="CQ67" s="217"/>
      <c r="CR67" s="217"/>
      <c r="CS67" s="217"/>
      <c r="CT67" s="217"/>
      <c r="CU67" s="217"/>
      <c r="CV67" s="43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5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43"/>
      <c r="ED67" s="44"/>
      <c r="EE67" s="44"/>
      <c r="EF67" s="44"/>
      <c r="EG67" s="44"/>
      <c r="EH67" s="44"/>
      <c r="EI67" s="44"/>
      <c r="EJ67" s="44"/>
      <c r="EK67" s="44"/>
      <c r="EL67" s="44"/>
      <c r="EM67" s="45"/>
      <c r="EN67" s="43"/>
      <c r="EO67" s="44"/>
      <c r="EP67" s="44"/>
      <c r="EQ67" s="44"/>
      <c r="ER67" s="44"/>
      <c r="ES67" s="44"/>
      <c r="ET67" s="44"/>
      <c r="EU67" s="44"/>
      <c r="EV67" s="44"/>
      <c r="EW67" s="44"/>
      <c r="EX67" s="45"/>
      <c r="EY67" s="43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5"/>
      <c r="FL67" s="43"/>
      <c r="FM67" s="44"/>
      <c r="FN67" s="44"/>
      <c r="FO67" s="44"/>
      <c r="FP67" s="44"/>
      <c r="FQ67" s="44"/>
      <c r="FR67" s="44"/>
      <c r="FS67" s="44"/>
      <c r="FT67" s="44"/>
      <c r="FU67" s="45"/>
      <c r="FV67"/>
      <c r="FW67"/>
      <c r="FX67"/>
    </row>
    <row r="68" spans="1:180" ht="26.25" customHeight="1">
      <c r="A68"/>
      <c r="B68" s="42"/>
      <c r="C68" s="231">
        <v>3210</v>
      </c>
      <c r="D68" s="231"/>
      <c r="E68" s="231"/>
      <c r="F68" s="231"/>
      <c r="G68" s="232" t="s">
        <v>201</v>
      </c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08"/>
      <c r="W68" s="208"/>
      <c r="X68" s="208"/>
      <c r="Y68" s="208"/>
      <c r="Z68" s="208"/>
      <c r="AA68" s="208"/>
      <c r="AB68" s="208"/>
      <c r="AC68" s="43"/>
      <c r="AD68" s="44"/>
      <c r="AE68" s="44"/>
      <c r="AF68" s="228"/>
      <c r="AG68" s="228"/>
      <c r="AH68" s="228"/>
      <c r="AI68" s="228"/>
      <c r="AJ68" s="228"/>
      <c r="AK68" s="228"/>
      <c r="AL68" s="228"/>
      <c r="AM68" s="228"/>
      <c r="AN68" s="234"/>
      <c r="AO68" s="103"/>
      <c r="AP68" s="101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44"/>
      <c r="BG68" s="45"/>
      <c r="BH68" s="208">
        <f>AF68</f>
        <v>0</v>
      </c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43"/>
      <c r="CN68" s="228">
        <v>8</v>
      </c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101"/>
      <c r="CZ68" s="101"/>
      <c r="DA68" s="228">
        <v>8</v>
      </c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45"/>
      <c r="DP68" s="208">
        <f>BV68+CN68</f>
        <v>8</v>
      </c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208"/>
      <c r="EL68" s="208"/>
      <c r="EM68" s="208"/>
      <c r="EN68" s="43"/>
      <c r="EO68" s="44"/>
      <c r="EP68" s="44"/>
      <c r="EQ68" s="44"/>
      <c r="ER68" s="44"/>
      <c r="ES68" s="44"/>
      <c r="ET68" s="44"/>
      <c r="EU68" s="44"/>
      <c r="EV68" s="44"/>
      <c r="EW68" s="44"/>
      <c r="EX68" s="45"/>
      <c r="EY68" s="43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5"/>
      <c r="FL68" s="208">
        <f>EC68</f>
        <v>0</v>
      </c>
      <c r="FM68" s="208"/>
      <c r="FN68" s="208"/>
      <c r="FO68" s="208"/>
      <c r="FP68" s="208"/>
      <c r="FQ68" s="208"/>
      <c r="FR68" s="208"/>
      <c r="FS68" s="208"/>
      <c r="FT68" s="208"/>
      <c r="FU68" s="208"/>
      <c r="FV68"/>
      <c r="FW68"/>
      <c r="FX68"/>
    </row>
    <row r="69" spans="1:180" ht="11.25" customHeight="1">
      <c r="A69"/>
      <c r="B69" s="42"/>
      <c r="C69" s="46"/>
      <c r="D69" s="47"/>
      <c r="E69" s="47"/>
      <c r="F69" s="48"/>
      <c r="G69" s="244" t="s">
        <v>30</v>
      </c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5">
        <f>V60+V63</f>
        <v>5915.495999999999</v>
      </c>
      <c r="W69" s="245"/>
      <c r="X69" s="245"/>
      <c r="Y69" s="245"/>
      <c r="Z69" s="245"/>
      <c r="AA69" s="245"/>
      <c r="AB69" s="245"/>
      <c r="AC69" s="489">
        <f>AC62</f>
        <v>5413.793</v>
      </c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9"/>
      <c r="AP69" s="354">
        <f>AO62</f>
        <v>5413.793</v>
      </c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50"/>
      <c r="BD69" s="50"/>
      <c r="BE69" s="50"/>
      <c r="BF69" s="50"/>
      <c r="BG69" s="51"/>
      <c r="BH69" s="245">
        <f>V69+AC69</f>
        <v>11329.288999999999</v>
      </c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>
        <f>BV60+BV63</f>
        <v>10054.048999999999</v>
      </c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>
        <f>DA63</f>
        <v>8</v>
      </c>
      <c r="CN69" s="245"/>
      <c r="CO69" s="245"/>
      <c r="CP69" s="245"/>
      <c r="CQ69" s="245"/>
      <c r="CR69" s="245"/>
      <c r="CS69" s="245"/>
      <c r="CT69" s="245"/>
      <c r="CU69" s="245"/>
      <c r="CV69" s="49"/>
      <c r="CW69" s="50"/>
      <c r="CX69" s="50"/>
      <c r="CY69" s="50"/>
      <c r="CZ69" s="50"/>
      <c r="DA69" s="283">
        <f>DA63</f>
        <v>8</v>
      </c>
      <c r="DB69" s="488"/>
      <c r="DC69" s="488"/>
      <c r="DD69" s="488"/>
      <c r="DE69" s="488"/>
      <c r="DF69" s="488"/>
      <c r="DG69" s="488"/>
      <c r="DH69" s="488"/>
      <c r="DI69" s="488"/>
      <c r="DJ69" s="488"/>
      <c r="DK69" s="488"/>
      <c r="DL69" s="488"/>
      <c r="DM69" s="488"/>
      <c r="DN69" s="488"/>
      <c r="DO69" s="51"/>
      <c r="DP69" s="245">
        <f>DP63+DP60</f>
        <v>10062.048999999999</v>
      </c>
      <c r="DQ69" s="245"/>
      <c r="DR69" s="245"/>
      <c r="DS69" s="245"/>
      <c r="DT69" s="245"/>
      <c r="DU69" s="245"/>
      <c r="DV69" s="245"/>
      <c r="DW69" s="245"/>
      <c r="DX69" s="245"/>
      <c r="DY69" s="245"/>
      <c r="DZ69" s="245"/>
      <c r="EA69" s="245"/>
      <c r="EB69" s="245"/>
      <c r="EC69" s="245">
        <f>EC61+EC64</f>
        <v>10805.83</v>
      </c>
      <c r="ED69" s="245"/>
      <c r="EE69" s="245"/>
      <c r="EF69" s="245"/>
      <c r="EG69" s="245"/>
      <c r="EH69" s="245"/>
      <c r="EI69" s="245"/>
      <c r="EJ69" s="245"/>
      <c r="EK69" s="245"/>
      <c r="EL69" s="245"/>
      <c r="EM69" s="245"/>
      <c r="EN69" s="49"/>
      <c r="EO69" s="50"/>
      <c r="EP69" s="50"/>
      <c r="EQ69" s="50"/>
      <c r="ER69" s="50"/>
      <c r="ES69" s="50"/>
      <c r="ET69" s="50"/>
      <c r="EU69" s="50"/>
      <c r="EV69" s="50"/>
      <c r="EW69" s="50"/>
      <c r="EX69" s="51"/>
      <c r="EY69" s="49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1"/>
      <c r="FL69" s="245">
        <f>FL61+FL64</f>
        <v>10805.83</v>
      </c>
      <c r="FM69" s="245"/>
      <c r="FN69" s="245"/>
      <c r="FO69" s="245"/>
      <c r="FP69" s="245"/>
      <c r="FQ69" s="245"/>
      <c r="FR69" s="245"/>
      <c r="FS69" s="245"/>
      <c r="FT69" s="245"/>
      <c r="FU69" s="245"/>
      <c r="FV69"/>
      <c r="FW69"/>
      <c r="FX69"/>
    </row>
    <row r="70" spans="1:180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</row>
    <row r="71" spans="1:180" ht="11.25" customHeight="1">
      <c r="A71"/>
      <c r="B71" s="243" t="s">
        <v>154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</row>
    <row r="72" spans="1:180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 s="30" t="s">
        <v>16</v>
      </c>
      <c r="FR72"/>
      <c r="FS72"/>
      <c r="FT72"/>
      <c r="FU72"/>
      <c r="FV72"/>
      <c r="FW72"/>
      <c r="FX72"/>
    </row>
    <row r="73" spans="2:178" s="31" customFormat="1" ht="11.25" customHeight="1">
      <c r="B73" s="306" t="s">
        <v>12</v>
      </c>
      <c r="C73" s="306" t="s">
        <v>38</v>
      </c>
      <c r="D73" s="306"/>
      <c r="E73" s="306"/>
      <c r="F73" s="306"/>
      <c r="G73" s="306"/>
      <c r="H73" s="306" t="s">
        <v>18</v>
      </c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229" t="s">
        <v>148</v>
      </c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 t="s">
        <v>149</v>
      </c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 t="s">
        <v>150</v>
      </c>
      <c r="ED73" s="229"/>
      <c r="EE73" s="229"/>
      <c r="EF73" s="229"/>
      <c r="EG73" s="229"/>
      <c r="EH73" s="229"/>
      <c r="EI73" s="229"/>
      <c r="EJ73" s="229"/>
      <c r="EK73" s="229"/>
      <c r="EL73" s="229"/>
      <c r="EM73" s="229"/>
      <c r="EN73" s="229"/>
      <c r="EO73" s="229"/>
      <c r="EP73" s="229"/>
      <c r="EQ73" s="229"/>
      <c r="ER73" s="229"/>
      <c r="ES73" s="229"/>
      <c r="ET73" s="229"/>
      <c r="EU73" s="229"/>
      <c r="EV73" s="229"/>
      <c r="EW73" s="229"/>
      <c r="EX73" s="229"/>
      <c r="EY73" s="229"/>
      <c r="EZ73" s="229"/>
      <c r="FA73" s="229"/>
      <c r="FB73" s="229"/>
      <c r="FC73" s="229"/>
      <c r="FD73" s="229"/>
      <c r="FE73" s="229"/>
      <c r="FF73" s="229"/>
      <c r="FG73" s="229"/>
      <c r="FH73" s="229"/>
      <c r="FI73" s="229"/>
      <c r="FJ73" s="229"/>
      <c r="FK73" s="229"/>
      <c r="FL73" s="229"/>
      <c r="FM73" s="229"/>
      <c r="FN73" s="229"/>
      <c r="FO73" s="229"/>
      <c r="FP73" s="229"/>
      <c r="FQ73" s="229"/>
      <c r="FR73" s="229"/>
      <c r="FS73" s="229"/>
      <c r="FT73" s="229"/>
      <c r="FU73" s="229"/>
      <c r="FV73" s="229"/>
    </row>
    <row r="74" spans="2:178" s="31" customFormat="1" ht="21.75" customHeight="1">
      <c r="B74" s="419"/>
      <c r="C74" s="307"/>
      <c r="D74" s="308"/>
      <c r="E74" s="308"/>
      <c r="F74" s="308"/>
      <c r="G74" s="309"/>
      <c r="H74" s="307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9"/>
      <c r="V74" s="221" t="s">
        <v>19</v>
      </c>
      <c r="W74" s="221"/>
      <c r="X74" s="221"/>
      <c r="Y74" s="221"/>
      <c r="Z74" s="221"/>
      <c r="AA74" s="221"/>
      <c r="AB74" s="221"/>
      <c r="AC74" s="221" t="s">
        <v>20</v>
      </c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30" t="s">
        <v>21</v>
      </c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21" t="s">
        <v>22</v>
      </c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 t="s">
        <v>19</v>
      </c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 t="s">
        <v>20</v>
      </c>
      <c r="CN74" s="221"/>
      <c r="CO74" s="221"/>
      <c r="CP74" s="221"/>
      <c r="CQ74" s="221"/>
      <c r="CR74" s="221"/>
      <c r="CS74" s="221"/>
      <c r="CT74" s="221"/>
      <c r="CU74" s="221"/>
      <c r="CV74" s="230" t="s">
        <v>21</v>
      </c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21" t="s">
        <v>23</v>
      </c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 t="s">
        <v>19</v>
      </c>
      <c r="ED74" s="221"/>
      <c r="EE74" s="221"/>
      <c r="EF74" s="221"/>
      <c r="EG74" s="221"/>
      <c r="EH74" s="221"/>
      <c r="EI74" s="221"/>
      <c r="EJ74" s="221"/>
      <c r="EK74" s="221"/>
      <c r="EL74" s="221"/>
      <c r="EM74" s="221" t="s">
        <v>20</v>
      </c>
      <c r="EN74" s="221"/>
      <c r="EO74" s="221"/>
      <c r="EP74" s="221"/>
      <c r="EQ74" s="221"/>
      <c r="ER74" s="221"/>
      <c r="ES74" s="221"/>
      <c r="ET74" s="221"/>
      <c r="EU74" s="221"/>
      <c r="EV74" s="221"/>
      <c r="EW74" s="221"/>
      <c r="EX74" s="221"/>
      <c r="EY74" s="221"/>
      <c r="EZ74" s="230" t="s">
        <v>21</v>
      </c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21" t="s">
        <v>24</v>
      </c>
      <c r="FN74" s="221"/>
      <c r="FO74" s="221"/>
      <c r="FP74" s="221"/>
      <c r="FQ74" s="221"/>
      <c r="FR74" s="221"/>
      <c r="FS74" s="221"/>
      <c r="FT74" s="221"/>
      <c r="FU74" s="221"/>
      <c r="FV74" s="221"/>
    </row>
    <row r="75" spans="2:180" ht="11.25" customHeight="1">
      <c r="B75" s="34">
        <v>1</v>
      </c>
      <c r="C75" s="222">
        <v>2</v>
      </c>
      <c r="D75" s="222"/>
      <c r="E75" s="222"/>
      <c r="F75" s="222"/>
      <c r="G75" s="222"/>
      <c r="H75" s="222">
        <v>3</v>
      </c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>
        <v>4</v>
      </c>
      <c r="W75" s="222"/>
      <c r="X75" s="222"/>
      <c r="Y75" s="222"/>
      <c r="Z75" s="222"/>
      <c r="AA75" s="222"/>
      <c r="AB75" s="222"/>
      <c r="AC75" s="222">
        <v>5</v>
      </c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>
        <v>6</v>
      </c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>
        <v>7</v>
      </c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>
        <v>8</v>
      </c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>
        <v>9</v>
      </c>
      <c r="CN75" s="222"/>
      <c r="CO75" s="222"/>
      <c r="CP75" s="222"/>
      <c r="CQ75" s="222"/>
      <c r="CR75" s="222"/>
      <c r="CS75" s="222"/>
      <c r="CT75" s="222"/>
      <c r="CU75" s="222"/>
      <c r="CV75" s="222">
        <v>10</v>
      </c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>
        <v>11</v>
      </c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>
        <v>12</v>
      </c>
      <c r="ED75" s="222"/>
      <c r="EE75" s="222"/>
      <c r="EF75" s="222"/>
      <c r="EG75" s="222"/>
      <c r="EH75" s="222"/>
      <c r="EI75" s="222"/>
      <c r="EJ75" s="222"/>
      <c r="EK75" s="222"/>
      <c r="EL75" s="222"/>
      <c r="EM75" s="222">
        <v>13</v>
      </c>
      <c r="EN75" s="222"/>
      <c r="EO75" s="222"/>
      <c r="EP75" s="222"/>
      <c r="EQ75" s="222"/>
      <c r="ER75" s="222"/>
      <c r="ES75" s="222"/>
      <c r="ET75" s="222"/>
      <c r="EU75" s="222"/>
      <c r="EV75" s="222"/>
      <c r="EW75" s="222"/>
      <c r="EX75" s="222"/>
      <c r="EY75" s="222"/>
      <c r="EZ75" s="222">
        <v>14</v>
      </c>
      <c r="FA75" s="222"/>
      <c r="FB75" s="222"/>
      <c r="FC75" s="222"/>
      <c r="FD75" s="222"/>
      <c r="FE75" s="222"/>
      <c r="FF75" s="222"/>
      <c r="FG75" s="222"/>
      <c r="FH75" s="222"/>
      <c r="FI75" s="222"/>
      <c r="FJ75" s="222"/>
      <c r="FK75" s="222"/>
      <c r="FL75" s="222"/>
      <c r="FM75" s="222">
        <v>15</v>
      </c>
      <c r="FN75" s="222"/>
      <c r="FO75" s="222"/>
      <c r="FP75" s="222"/>
      <c r="FQ75" s="222"/>
      <c r="FR75" s="222"/>
      <c r="FS75" s="222"/>
      <c r="FT75" s="222"/>
      <c r="FU75" s="222"/>
      <c r="FV75" s="222"/>
      <c r="FW75"/>
      <c r="FX75"/>
    </row>
    <row r="76" spans="1:180" ht="11.25" customHeight="1">
      <c r="A76"/>
      <c r="B76" s="42"/>
      <c r="C76" s="46"/>
      <c r="D76" s="47"/>
      <c r="E76" s="47"/>
      <c r="F76" s="48"/>
      <c r="G76" s="244" t="s">
        <v>30</v>
      </c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49"/>
      <c r="W76" s="50"/>
      <c r="X76" s="50"/>
      <c r="Y76" s="50"/>
      <c r="Z76" s="50"/>
      <c r="AA76" s="50"/>
      <c r="AB76" s="51"/>
      <c r="AC76" s="49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49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1"/>
      <c r="BH76" s="49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1"/>
      <c r="BV76" s="49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1"/>
      <c r="CM76" s="49"/>
      <c r="CN76" s="50"/>
      <c r="CO76" s="50"/>
      <c r="CP76" s="50"/>
      <c r="CQ76" s="50"/>
      <c r="CR76" s="50"/>
      <c r="CS76" s="50"/>
      <c r="CT76" s="50"/>
      <c r="CU76" s="51"/>
      <c r="CV76" s="49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1"/>
      <c r="DP76" s="49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1"/>
      <c r="EC76" s="49"/>
      <c r="ED76" s="50"/>
      <c r="EE76" s="50"/>
      <c r="EF76" s="50"/>
      <c r="EG76" s="50"/>
      <c r="EH76" s="50"/>
      <c r="EI76" s="50"/>
      <c r="EJ76" s="50"/>
      <c r="EK76" s="50"/>
      <c r="EL76" s="50"/>
      <c r="EM76" s="51"/>
      <c r="EN76" s="49"/>
      <c r="EO76" s="50"/>
      <c r="EP76" s="50"/>
      <c r="EQ76" s="50"/>
      <c r="ER76" s="50"/>
      <c r="ES76" s="50"/>
      <c r="ET76" s="50"/>
      <c r="EU76" s="50"/>
      <c r="EV76" s="50"/>
      <c r="EW76" s="50"/>
      <c r="EX76" s="51"/>
      <c r="EY76" s="49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1"/>
      <c r="FL76" s="49"/>
      <c r="FM76" s="50"/>
      <c r="FN76" s="50"/>
      <c r="FO76" s="50"/>
      <c r="FP76" s="50"/>
      <c r="FQ76" s="50"/>
      <c r="FR76" s="50"/>
      <c r="FS76" s="50"/>
      <c r="FT76" s="50"/>
      <c r="FU76" s="51"/>
      <c r="FV76"/>
      <c r="FW76"/>
      <c r="FX76"/>
    </row>
    <row r="77" spans="1:180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</row>
    <row r="78" spans="1:180" ht="11.25" customHeight="1">
      <c r="A78"/>
      <c r="B78" s="243" t="s">
        <v>155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</row>
    <row r="79" spans="1:180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 s="30" t="s">
        <v>16</v>
      </c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</row>
    <row r="80" spans="2:132" s="31" customFormat="1" ht="11.25" customHeight="1">
      <c r="B80" s="306" t="s">
        <v>12</v>
      </c>
      <c r="C80" s="306" t="s">
        <v>33</v>
      </c>
      <c r="D80" s="306"/>
      <c r="E80" s="306"/>
      <c r="F80" s="306"/>
      <c r="G80" s="306"/>
      <c r="H80" s="306" t="s">
        <v>18</v>
      </c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229" t="s">
        <v>31</v>
      </c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 t="s">
        <v>152</v>
      </c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</row>
    <row r="81" spans="2:132" s="31" customFormat="1" ht="25.5" customHeight="1">
      <c r="B81" s="419"/>
      <c r="C81" s="307"/>
      <c r="D81" s="308"/>
      <c r="E81" s="308"/>
      <c r="F81" s="308"/>
      <c r="G81" s="309"/>
      <c r="H81" s="307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9"/>
      <c r="V81" s="221" t="s">
        <v>19</v>
      </c>
      <c r="W81" s="221"/>
      <c r="X81" s="221"/>
      <c r="Y81" s="221"/>
      <c r="Z81" s="221"/>
      <c r="AA81" s="221"/>
      <c r="AB81" s="221"/>
      <c r="AC81" s="221" t="s">
        <v>39</v>
      </c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30" t="s">
        <v>21</v>
      </c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21" t="s">
        <v>22</v>
      </c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 t="s">
        <v>19</v>
      </c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 t="s">
        <v>20</v>
      </c>
      <c r="CN81" s="221"/>
      <c r="CO81" s="221"/>
      <c r="CP81" s="221"/>
      <c r="CQ81" s="221"/>
      <c r="CR81" s="221"/>
      <c r="CS81" s="221"/>
      <c r="CT81" s="221"/>
      <c r="CU81" s="221"/>
      <c r="CV81" s="230" t="s">
        <v>21</v>
      </c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21" t="s">
        <v>23</v>
      </c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</row>
    <row r="82" spans="2:180" ht="11.25" customHeight="1">
      <c r="B82" s="34">
        <v>1</v>
      </c>
      <c r="C82" s="222">
        <v>2</v>
      </c>
      <c r="D82" s="222"/>
      <c r="E82" s="222"/>
      <c r="F82" s="222"/>
      <c r="G82" s="222"/>
      <c r="H82" s="222">
        <v>3</v>
      </c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>
        <v>4</v>
      </c>
      <c r="W82" s="222"/>
      <c r="X82" s="222"/>
      <c r="Y82" s="222"/>
      <c r="Z82" s="222"/>
      <c r="AA82" s="222"/>
      <c r="AB82" s="222"/>
      <c r="AC82" s="222">
        <v>5</v>
      </c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>
        <v>6</v>
      </c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>
        <v>7</v>
      </c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>
        <v>8</v>
      </c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>
        <v>9</v>
      </c>
      <c r="CN82" s="222"/>
      <c r="CO82" s="222"/>
      <c r="CP82" s="222"/>
      <c r="CQ82" s="222"/>
      <c r="CR82" s="222"/>
      <c r="CS82" s="222"/>
      <c r="CT82" s="222"/>
      <c r="CU82" s="222"/>
      <c r="CV82" s="222">
        <v>10</v>
      </c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>
        <v>11</v>
      </c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</row>
    <row r="83" spans="2:180" ht="11.25" customHeight="1">
      <c r="B83" s="132" t="s">
        <v>190</v>
      </c>
      <c r="C83" s="36"/>
      <c r="D83" s="37"/>
      <c r="E83" s="37"/>
      <c r="F83" s="38"/>
      <c r="G83" s="238" t="s">
        <v>35</v>
      </c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07">
        <f>V84</f>
        <v>9779.438999999998</v>
      </c>
      <c r="W83" s="207"/>
      <c r="X83" s="207"/>
      <c r="Y83" s="207"/>
      <c r="Z83" s="207"/>
      <c r="AA83" s="207"/>
      <c r="AB83" s="207"/>
      <c r="AC83" s="39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1"/>
      <c r="AO83" s="39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1"/>
      <c r="BH83" s="207">
        <f>V83</f>
        <v>9779.438999999998</v>
      </c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>
        <f>BV84</f>
        <v>10047.016</v>
      </c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39"/>
      <c r="CN83" s="40"/>
      <c r="CO83" s="40"/>
      <c r="CP83" s="40"/>
      <c r="CQ83" s="40"/>
      <c r="CR83" s="40"/>
      <c r="CS83" s="40"/>
      <c r="CT83" s="40"/>
      <c r="CU83" s="41"/>
      <c r="CV83" s="39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1"/>
      <c r="DP83" s="207">
        <f>DP84</f>
        <v>10047.016</v>
      </c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</row>
    <row r="84" spans="2:180" ht="11.25" customHeight="1">
      <c r="B84" s="53"/>
      <c r="C84" s="242">
        <v>2730</v>
      </c>
      <c r="D84" s="242"/>
      <c r="E84" s="242"/>
      <c r="F84" s="242"/>
      <c r="G84" s="184" t="s">
        <v>36</v>
      </c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217">
        <f>5059.9+4719.539</f>
        <v>9779.438999999998</v>
      </c>
      <c r="W84" s="217"/>
      <c r="X84" s="217"/>
      <c r="Y84" s="217"/>
      <c r="Z84" s="217"/>
      <c r="AA84" s="217"/>
      <c r="AB84" s="217"/>
      <c r="AC84" s="43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5"/>
      <c r="AO84" s="43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5"/>
      <c r="BH84" s="217">
        <f>V84</f>
        <v>9779.438999999998</v>
      </c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487">
        <f>5091.5+4955.516</f>
        <v>10047.016</v>
      </c>
      <c r="BW84" s="487"/>
      <c r="BX84" s="487"/>
      <c r="BY84" s="487"/>
      <c r="BZ84" s="487"/>
      <c r="CA84" s="487"/>
      <c r="CB84" s="487"/>
      <c r="CC84" s="487"/>
      <c r="CD84" s="487"/>
      <c r="CE84" s="487"/>
      <c r="CF84" s="487"/>
      <c r="CG84" s="487"/>
      <c r="CH84" s="487"/>
      <c r="CI84" s="487"/>
      <c r="CJ84" s="487"/>
      <c r="CK84" s="487"/>
      <c r="CL84" s="487"/>
      <c r="CM84" s="54"/>
      <c r="CN84" s="55"/>
      <c r="CO84" s="55"/>
      <c r="CP84" s="55"/>
      <c r="CQ84" s="55"/>
      <c r="CR84" s="55"/>
      <c r="CS84" s="55"/>
      <c r="CT84" s="55"/>
      <c r="CU84" s="56"/>
      <c r="CV84" s="54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6"/>
      <c r="DP84" s="487">
        <f>BV84</f>
        <v>10047.016</v>
      </c>
      <c r="DQ84" s="487"/>
      <c r="DR84" s="487"/>
      <c r="DS84" s="487"/>
      <c r="DT84" s="487"/>
      <c r="DU84" s="487"/>
      <c r="DV84" s="487"/>
      <c r="DW84" s="487"/>
      <c r="DX84" s="487"/>
      <c r="DY84" s="487"/>
      <c r="DZ84" s="487"/>
      <c r="EA84" s="487"/>
      <c r="EB84" s="487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</row>
    <row r="85" spans="2:180" ht="11.25" customHeight="1">
      <c r="B85" s="53"/>
      <c r="C85" s="242">
        <v>3240</v>
      </c>
      <c r="D85" s="242"/>
      <c r="E85" s="242"/>
      <c r="F85" s="242"/>
      <c r="G85" s="184" t="s">
        <v>37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43"/>
      <c r="W85" s="44"/>
      <c r="X85" s="44"/>
      <c r="Y85" s="44"/>
      <c r="Z85" s="44"/>
      <c r="AA85" s="44"/>
      <c r="AB85" s="45"/>
      <c r="AC85" s="43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5"/>
      <c r="AO85" s="43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5"/>
      <c r="BH85" s="43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5"/>
      <c r="BV85" s="54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6"/>
      <c r="CM85" s="54"/>
      <c r="CN85" s="55"/>
      <c r="CO85" s="55"/>
      <c r="CP85" s="55"/>
      <c r="CQ85" s="55"/>
      <c r="CR85" s="55"/>
      <c r="CS85" s="55"/>
      <c r="CT85" s="55"/>
      <c r="CU85" s="56"/>
      <c r="CV85" s="54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6"/>
      <c r="DP85" s="54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6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</row>
    <row r="86" spans="2:132" s="35" customFormat="1" ht="41.25" customHeight="1">
      <c r="B86" s="132" t="s">
        <v>207</v>
      </c>
      <c r="C86" s="36"/>
      <c r="D86" s="37"/>
      <c r="E86" s="37"/>
      <c r="F86" s="38"/>
      <c r="G86" s="238" t="s">
        <v>29</v>
      </c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07">
        <f>V87</f>
        <v>1417.06</v>
      </c>
      <c r="W86" s="207"/>
      <c r="X86" s="207"/>
      <c r="Y86" s="207"/>
      <c r="Z86" s="207"/>
      <c r="AA86" s="207"/>
      <c r="AB86" s="207"/>
      <c r="AC86" s="39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1"/>
      <c r="AO86" s="39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1"/>
      <c r="BH86" s="207">
        <f>V86</f>
        <v>1417.06</v>
      </c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>
        <f>BV87</f>
        <v>1492.087</v>
      </c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39"/>
      <c r="CN86" s="40"/>
      <c r="CO86" s="40"/>
      <c r="CP86" s="40"/>
      <c r="CQ86" s="40"/>
      <c r="CR86" s="40"/>
      <c r="CS86" s="40"/>
      <c r="CT86" s="40"/>
      <c r="CU86" s="41"/>
      <c r="CV86" s="39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1"/>
      <c r="DP86" s="207">
        <f>BV86</f>
        <v>1492.087</v>
      </c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</row>
    <row r="87" spans="2:132" s="52" customFormat="1" ht="21.75" customHeight="1">
      <c r="B87" s="53"/>
      <c r="C87" s="242">
        <v>2610</v>
      </c>
      <c r="D87" s="242"/>
      <c r="E87" s="242"/>
      <c r="F87" s="242"/>
      <c r="G87" s="184" t="s">
        <v>34</v>
      </c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217">
        <v>1417.06</v>
      </c>
      <c r="W87" s="217"/>
      <c r="X87" s="217"/>
      <c r="Y87" s="217"/>
      <c r="Z87" s="217"/>
      <c r="AA87" s="217"/>
      <c r="AB87" s="217"/>
      <c r="AC87" s="43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5"/>
      <c r="AO87" s="43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5"/>
      <c r="BH87" s="217">
        <f>V87</f>
        <v>1417.06</v>
      </c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487">
        <v>1492.087</v>
      </c>
      <c r="BW87" s="487"/>
      <c r="BX87" s="487"/>
      <c r="BY87" s="487"/>
      <c r="BZ87" s="487"/>
      <c r="CA87" s="487"/>
      <c r="CB87" s="487"/>
      <c r="CC87" s="487"/>
      <c r="CD87" s="487"/>
      <c r="CE87" s="487"/>
      <c r="CF87" s="487"/>
      <c r="CG87" s="487"/>
      <c r="CH87" s="487"/>
      <c r="CI87" s="487"/>
      <c r="CJ87" s="487"/>
      <c r="CK87" s="487"/>
      <c r="CL87" s="487"/>
      <c r="CM87" s="54"/>
      <c r="CN87" s="55"/>
      <c r="CO87" s="55"/>
      <c r="CP87" s="55"/>
      <c r="CQ87" s="55"/>
      <c r="CR87" s="55"/>
      <c r="CS87" s="55"/>
      <c r="CT87" s="55"/>
      <c r="CU87" s="56"/>
      <c r="CV87" s="54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6"/>
      <c r="DP87" s="487">
        <f>BV87</f>
        <v>1492.087</v>
      </c>
      <c r="DQ87" s="487"/>
      <c r="DR87" s="487"/>
      <c r="DS87" s="487"/>
      <c r="DT87" s="487"/>
      <c r="DU87" s="487"/>
      <c r="DV87" s="487"/>
      <c r="DW87" s="487"/>
      <c r="DX87" s="487"/>
      <c r="DY87" s="487"/>
      <c r="DZ87" s="487"/>
      <c r="EA87" s="487"/>
      <c r="EB87" s="487"/>
    </row>
    <row r="88" spans="1:180" ht="11.25" customHeight="1">
      <c r="A88"/>
      <c r="B88" s="42"/>
      <c r="C88" s="46"/>
      <c r="D88" s="47"/>
      <c r="E88" s="47"/>
      <c r="F88" s="48"/>
      <c r="G88" s="244" t="s">
        <v>30</v>
      </c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5">
        <f>V83+V86</f>
        <v>11196.498999999998</v>
      </c>
      <c r="W88" s="245"/>
      <c r="X88" s="245"/>
      <c r="Y88" s="245"/>
      <c r="Z88" s="245"/>
      <c r="AA88" s="245"/>
      <c r="AB88" s="245"/>
      <c r="AC88" s="49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1"/>
      <c r="AO88" s="49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1"/>
      <c r="BH88" s="245">
        <f>V88</f>
        <v>11196.498999999998</v>
      </c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>
        <f>BV83+BV86</f>
        <v>11539.103</v>
      </c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49"/>
      <c r="CN88" s="50"/>
      <c r="CO88" s="50"/>
      <c r="CP88" s="50"/>
      <c r="CQ88" s="50"/>
      <c r="CR88" s="50"/>
      <c r="CS88" s="50"/>
      <c r="CT88" s="50"/>
      <c r="CU88" s="51"/>
      <c r="CV88" s="49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1"/>
      <c r="DP88" s="245">
        <f>DP83+DP86</f>
        <v>11539.103</v>
      </c>
      <c r="DQ88" s="245"/>
      <c r="DR88" s="245"/>
      <c r="DS88" s="245"/>
      <c r="DT88" s="245"/>
      <c r="DU88" s="245"/>
      <c r="DV88" s="245"/>
      <c r="DW88" s="245"/>
      <c r="DX88" s="245"/>
      <c r="DY88" s="245"/>
      <c r="DZ88" s="245"/>
      <c r="EA88" s="245"/>
      <c r="EB88" s="245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</row>
    <row r="89" spans="1:180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</row>
    <row r="90" spans="1:180" ht="11.25" customHeight="1">
      <c r="A90"/>
      <c r="B90" s="243" t="s">
        <v>156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243"/>
      <c r="CU90" s="243"/>
      <c r="CV90" s="243"/>
      <c r="CW90" s="243"/>
      <c r="CX90" s="243"/>
      <c r="CY90" s="243"/>
      <c r="CZ90" s="243"/>
      <c r="DA90" s="243"/>
      <c r="DB90" s="243"/>
      <c r="DC90" s="243"/>
      <c r="DD90" s="243"/>
      <c r="DE90" s="243"/>
      <c r="DF90" s="243"/>
      <c r="DG90" s="243"/>
      <c r="DH90" s="243"/>
      <c r="DI90" s="243"/>
      <c r="DJ90" s="243"/>
      <c r="DK90" s="243"/>
      <c r="DL90" s="243"/>
      <c r="DM90" s="243"/>
      <c r="DN90" s="243"/>
      <c r="DO90" s="243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</row>
    <row r="91" spans="1:180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 s="30" t="s">
        <v>16</v>
      </c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</row>
    <row r="92" spans="2:132" s="31" customFormat="1" ht="11.25" customHeight="1">
      <c r="B92" s="306" t="s">
        <v>12</v>
      </c>
      <c r="C92" s="306" t="s">
        <v>38</v>
      </c>
      <c r="D92" s="306"/>
      <c r="E92" s="306"/>
      <c r="F92" s="306"/>
      <c r="G92" s="306"/>
      <c r="H92" s="306" t="s">
        <v>18</v>
      </c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229" t="s">
        <v>31</v>
      </c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 t="s">
        <v>152</v>
      </c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</row>
    <row r="93" spans="2:132" s="31" customFormat="1" ht="21.75" customHeight="1">
      <c r="B93" s="419"/>
      <c r="C93" s="307"/>
      <c r="D93" s="308"/>
      <c r="E93" s="308"/>
      <c r="F93" s="308"/>
      <c r="G93" s="309"/>
      <c r="H93" s="307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9"/>
      <c r="V93" s="221" t="s">
        <v>19</v>
      </c>
      <c r="W93" s="221"/>
      <c r="X93" s="221"/>
      <c r="Y93" s="221"/>
      <c r="Z93" s="221"/>
      <c r="AA93" s="221"/>
      <c r="AB93" s="221"/>
      <c r="AC93" s="221" t="s">
        <v>20</v>
      </c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30" t="s">
        <v>21</v>
      </c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21" t="s">
        <v>22</v>
      </c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 t="s">
        <v>19</v>
      </c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 t="s">
        <v>20</v>
      </c>
      <c r="CN93" s="221"/>
      <c r="CO93" s="221"/>
      <c r="CP93" s="221"/>
      <c r="CQ93" s="221"/>
      <c r="CR93" s="221"/>
      <c r="CS93" s="221"/>
      <c r="CT93" s="221"/>
      <c r="CU93" s="221"/>
      <c r="CV93" s="230" t="s">
        <v>21</v>
      </c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21" t="s">
        <v>23</v>
      </c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</row>
    <row r="94" spans="2:180" ht="11.25" customHeight="1">
      <c r="B94" s="34">
        <v>1</v>
      </c>
      <c r="C94" s="222">
        <v>2</v>
      </c>
      <c r="D94" s="222"/>
      <c r="E94" s="222"/>
      <c r="F94" s="222"/>
      <c r="G94" s="222"/>
      <c r="H94" s="222">
        <v>3</v>
      </c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>
        <v>4</v>
      </c>
      <c r="W94" s="222"/>
      <c r="X94" s="222"/>
      <c r="Y94" s="222"/>
      <c r="Z94" s="222"/>
      <c r="AA94" s="222"/>
      <c r="AB94" s="222"/>
      <c r="AC94" s="222">
        <v>5</v>
      </c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>
        <v>6</v>
      </c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>
        <v>7</v>
      </c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>
        <v>8</v>
      </c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>
        <v>9</v>
      </c>
      <c r="CN94" s="222"/>
      <c r="CO94" s="222"/>
      <c r="CP94" s="222"/>
      <c r="CQ94" s="222"/>
      <c r="CR94" s="222"/>
      <c r="CS94" s="222"/>
      <c r="CT94" s="222"/>
      <c r="CU94" s="222"/>
      <c r="CV94" s="222">
        <v>10</v>
      </c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>
        <v>11</v>
      </c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</row>
    <row r="95" spans="2:132" ht="11.25" customHeight="1">
      <c r="B95" s="42"/>
      <c r="C95" s="46"/>
      <c r="D95" s="47"/>
      <c r="E95" s="47"/>
      <c r="F95" s="48"/>
      <c r="G95" s="244" t="s">
        <v>30</v>
      </c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49"/>
      <c r="W95" s="50"/>
      <c r="X95" s="50"/>
      <c r="Y95" s="50"/>
      <c r="Z95" s="50"/>
      <c r="AA95" s="50"/>
      <c r="AB95" s="51"/>
      <c r="AC95" s="49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1"/>
      <c r="AO95" s="49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1"/>
      <c r="BH95" s="49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1"/>
      <c r="BV95" s="49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1"/>
      <c r="CM95" s="49"/>
      <c r="CN95" s="50"/>
      <c r="CO95" s="50"/>
      <c r="CP95" s="50"/>
      <c r="CQ95" s="50"/>
      <c r="CR95" s="50"/>
      <c r="CS95" s="50"/>
      <c r="CT95" s="50"/>
      <c r="CU95" s="51"/>
      <c r="CV95" s="49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1"/>
      <c r="DP95" s="49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1"/>
    </row>
    <row r="96" spans="1:180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</row>
    <row r="97" spans="1:180" ht="11.25" customHeight="1">
      <c r="A97"/>
      <c r="B97" s="243" t="s">
        <v>40</v>
      </c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3"/>
      <c r="DA97" s="243"/>
      <c r="DB97" s="243"/>
      <c r="DC97" s="243"/>
      <c r="DD97" s="243"/>
      <c r="DE97" s="243"/>
      <c r="DF97" s="243"/>
      <c r="DG97" s="243"/>
      <c r="DH97" s="243"/>
      <c r="DI97" s="243"/>
      <c r="DJ97" s="243"/>
      <c r="DK97" s="243"/>
      <c r="DL97" s="243"/>
      <c r="DM97" s="243"/>
      <c r="DN97" s="243"/>
      <c r="DO97" s="243"/>
      <c r="DP97" s="243"/>
      <c r="DQ97" s="243"/>
      <c r="DR97" s="243"/>
      <c r="DS97" s="243"/>
      <c r="DT97" s="243"/>
      <c r="DU97" s="243"/>
      <c r="DV97" s="243"/>
      <c r="DW97" s="243"/>
      <c r="DX97" s="243"/>
      <c r="DY97" s="243"/>
      <c r="DZ97" s="243"/>
      <c r="EA97" s="243"/>
      <c r="EB97" s="243"/>
      <c r="EC97" s="243"/>
      <c r="ED97" s="243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</row>
    <row r="98" spans="1:180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</row>
    <row r="99" spans="1:180" ht="11.25" customHeight="1">
      <c r="A99"/>
      <c r="B99" s="243" t="s">
        <v>157</v>
      </c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3"/>
      <c r="BF99" s="243"/>
      <c r="BG99" s="243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3"/>
      <c r="DA99" s="243"/>
      <c r="DB99" s="243"/>
      <c r="DC99" s="243"/>
      <c r="DD99" s="243"/>
      <c r="DE99" s="243"/>
      <c r="DF99" s="243"/>
      <c r="DG99" s="243"/>
      <c r="DH99" s="243"/>
      <c r="DI99" s="243"/>
      <c r="DJ99" s="243"/>
      <c r="DK99" s="243"/>
      <c r="DL99" s="243"/>
      <c r="DM99" s="243"/>
      <c r="DN99" s="243"/>
      <c r="DO99" s="243"/>
      <c r="DP99" s="243"/>
      <c r="DQ99" s="243"/>
      <c r="DR99" s="243"/>
      <c r="DS99" s="243"/>
      <c r="DT99" s="243"/>
      <c r="DU99" s="243"/>
      <c r="DV99" s="243"/>
      <c r="DW99" s="243"/>
      <c r="DX99" s="243"/>
      <c r="DY99" s="243"/>
      <c r="DZ99" s="243"/>
      <c r="EA99" s="243"/>
      <c r="EB99" s="243"/>
      <c r="EC99" s="243"/>
      <c r="ED99" s="243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</row>
    <row r="100" spans="1:180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 s="30" t="s">
        <v>16</v>
      </c>
      <c r="FR100"/>
      <c r="FS100"/>
      <c r="FT100"/>
      <c r="FU100"/>
      <c r="FV100"/>
      <c r="FW100"/>
      <c r="FX100"/>
    </row>
    <row r="101" spans="2:176" s="31" customFormat="1" ht="11.25" customHeight="1">
      <c r="B101" s="306" t="s">
        <v>12</v>
      </c>
      <c r="C101" s="306" t="s">
        <v>18</v>
      </c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229" t="s">
        <v>148</v>
      </c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 t="s">
        <v>149</v>
      </c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 t="s">
        <v>150</v>
      </c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9"/>
      <c r="EO101" s="229"/>
      <c r="EP101" s="229"/>
      <c r="EQ101" s="229"/>
      <c r="ER101" s="229"/>
      <c r="ES101" s="229"/>
      <c r="ET101" s="229"/>
      <c r="EU101" s="229"/>
      <c r="EV101" s="229"/>
      <c r="EW101" s="229"/>
      <c r="EX101" s="229"/>
      <c r="EY101" s="229"/>
      <c r="EZ101" s="229"/>
      <c r="FA101" s="229"/>
      <c r="FB101" s="229"/>
      <c r="FC101" s="229"/>
      <c r="FD101" s="229"/>
      <c r="FE101" s="229"/>
      <c r="FF101" s="229"/>
      <c r="FG101" s="229"/>
      <c r="FH101" s="229"/>
      <c r="FI101" s="229"/>
      <c r="FJ101" s="229"/>
      <c r="FK101" s="229"/>
      <c r="FL101" s="229"/>
      <c r="FM101" s="229"/>
      <c r="FN101" s="229"/>
      <c r="FO101" s="229"/>
      <c r="FP101" s="229"/>
      <c r="FQ101" s="229"/>
      <c r="FR101" s="229"/>
      <c r="FS101" s="229"/>
      <c r="FT101" s="229"/>
    </row>
    <row r="102" spans="2:176" s="31" customFormat="1" ht="30.75" customHeight="1">
      <c r="B102" s="419"/>
      <c r="C102" s="307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9"/>
      <c r="V102" s="221" t="s">
        <v>19</v>
      </c>
      <c r="W102" s="221"/>
      <c r="X102" s="221"/>
      <c r="Y102" s="221"/>
      <c r="Z102" s="221"/>
      <c r="AA102" s="221"/>
      <c r="AB102" s="221"/>
      <c r="AC102" s="221" t="s">
        <v>20</v>
      </c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30" t="s">
        <v>21</v>
      </c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21" t="s">
        <v>41</v>
      </c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 t="s">
        <v>19</v>
      </c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 t="s">
        <v>20</v>
      </c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30" t="s">
        <v>21</v>
      </c>
      <c r="CV102" s="230"/>
      <c r="CW102" s="230"/>
      <c r="CX102" s="230"/>
      <c r="CY102" s="230"/>
      <c r="CZ102" s="230"/>
      <c r="DA102" s="230"/>
      <c r="DB102" s="230"/>
      <c r="DC102" s="230"/>
      <c r="DD102" s="230"/>
      <c r="DE102" s="230"/>
      <c r="DF102" s="230"/>
      <c r="DG102" s="230"/>
      <c r="DH102" s="230"/>
      <c r="DI102" s="230"/>
      <c r="DJ102" s="221" t="s">
        <v>42</v>
      </c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1"/>
      <c r="DX102" s="221"/>
      <c r="DY102" s="221" t="s">
        <v>19</v>
      </c>
      <c r="DZ102" s="221"/>
      <c r="EA102" s="221"/>
      <c r="EB102" s="221"/>
      <c r="EC102" s="221"/>
      <c r="ED102" s="221"/>
      <c r="EE102" s="221"/>
      <c r="EF102" s="221"/>
      <c r="EG102" s="221"/>
      <c r="EH102" s="221"/>
      <c r="EI102" s="221"/>
      <c r="EJ102" s="221"/>
      <c r="EK102" s="221" t="s">
        <v>20</v>
      </c>
      <c r="EL102" s="221"/>
      <c r="EM102" s="221"/>
      <c r="EN102" s="221"/>
      <c r="EO102" s="221"/>
      <c r="EP102" s="221"/>
      <c r="EQ102" s="221"/>
      <c r="ER102" s="221"/>
      <c r="ES102" s="221"/>
      <c r="ET102" s="221"/>
      <c r="EU102" s="221"/>
      <c r="EV102" s="221"/>
      <c r="EW102" s="221"/>
      <c r="EX102" s="230" t="s">
        <v>21</v>
      </c>
      <c r="EY102" s="230"/>
      <c r="EZ102" s="230"/>
      <c r="FA102" s="230"/>
      <c r="FB102" s="230"/>
      <c r="FC102" s="230"/>
      <c r="FD102" s="230"/>
      <c r="FE102" s="230"/>
      <c r="FF102" s="230"/>
      <c r="FG102" s="230"/>
      <c r="FH102" s="230"/>
      <c r="FI102" s="230"/>
      <c r="FJ102" s="221" t="s">
        <v>43</v>
      </c>
      <c r="FK102" s="221"/>
      <c r="FL102" s="221"/>
      <c r="FM102" s="221"/>
      <c r="FN102" s="221"/>
      <c r="FO102" s="221"/>
      <c r="FP102" s="221"/>
      <c r="FQ102" s="221"/>
      <c r="FR102" s="221"/>
      <c r="FS102" s="221"/>
      <c r="FT102" s="221"/>
    </row>
    <row r="103" spans="2:180" ht="11.25" customHeight="1">
      <c r="B103" s="34">
        <v>1</v>
      </c>
      <c r="C103" s="222">
        <v>2</v>
      </c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>
        <v>3</v>
      </c>
      <c r="W103" s="222"/>
      <c r="X103" s="222"/>
      <c r="Y103" s="222"/>
      <c r="Z103" s="222"/>
      <c r="AA103" s="222"/>
      <c r="AB103" s="222"/>
      <c r="AC103" s="222">
        <v>4</v>
      </c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>
        <v>5</v>
      </c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>
        <v>6</v>
      </c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>
        <v>7</v>
      </c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>
        <v>8</v>
      </c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>
        <v>9</v>
      </c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>
        <v>10</v>
      </c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>
        <v>11</v>
      </c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>
        <v>12</v>
      </c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>
        <v>13</v>
      </c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>
        <v>14</v>
      </c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/>
      <c r="FV103"/>
      <c r="FW103"/>
      <c r="FX103"/>
    </row>
    <row r="104" spans="2:176" s="57" customFormat="1" ht="21" customHeight="1">
      <c r="B104" s="132" t="s">
        <v>190</v>
      </c>
      <c r="C104" s="218" t="s">
        <v>35</v>
      </c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20"/>
      <c r="V104" s="239">
        <f>V105</f>
        <v>5124.9</v>
      </c>
      <c r="W104" s="240"/>
      <c r="X104" s="240"/>
      <c r="Y104" s="240"/>
      <c r="Z104" s="240"/>
      <c r="AA104" s="240"/>
      <c r="AB104" s="241"/>
      <c r="AC104" s="537">
        <f>AC105</f>
        <v>5413.793</v>
      </c>
      <c r="AD104" s="479"/>
      <c r="AE104" s="479"/>
      <c r="AF104" s="479"/>
      <c r="AG104" s="479"/>
      <c r="AH104" s="479"/>
      <c r="AI104" s="479"/>
      <c r="AJ104" s="479"/>
      <c r="AK104" s="479"/>
      <c r="AL104" s="479"/>
      <c r="AM104" s="479"/>
      <c r="AN104" s="480"/>
      <c r="AO104" s="537">
        <v>5413.793</v>
      </c>
      <c r="AP104" s="479"/>
      <c r="AQ104" s="479"/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80"/>
      <c r="BB104" s="239">
        <f>V104+AC104</f>
        <v>10538.693</v>
      </c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1"/>
      <c r="BR104" s="239">
        <f>BR105</f>
        <v>9032.5</v>
      </c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1"/>
      <c r="CG104" s="39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1"/>
      <c r="CU104" s="39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1"/>
      <c r="DJ104" s="239">
        <f>BR104</f>
        <v>9032.5</v>
      </c>
      <c r="DK104" s="240"/>
      <c r="DL104" s="240"/>
      <c r="DM104" s="240"/>
      <c r="DN104" s="240"/>
      <c r="DO104" s="240"/>
      <c r="DP104" s="240"/>
      <c r="DQ104" s="240"/>
      <c r="DR104" s="240"/>
      <c r="DS104" s="240"/>
      <c r="DT104" s="240"/>
      <c r="DU104" s="240"/>
      <c r="DV104" s="240"/>
      <c r="DW104" s="240"/>
      <c r="DX104" s="241"/>
      <c r="DY104" s="239">
        <f>DY105</f>
        <v>9616.5</v>
      </c>
      <c r="DZ104" s="240"/>
      <c r="EA104" s="240"/>
      <c r="EB104" s="240"/>
      <c r="EC104" s="240"/>
      <c r="ED104" s="240"/>
      <c r="EE104" s="240"/>
      <c r="EF104" s="240"/>
      <c r="EG104" s="240"/>
      <c r="EH104" s="240"/>
      <c r="EI104" s="240"/>
      <c r="EJ104" s="241"/>
      <c r="EK104" s="39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1"/>
      <c r="EX104" s="39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1"/>
      <c r="FJ104" s="239">
        <f>FJ105</f>
        <v>9616.5</v>
      </c>
      <c r="FK104" s="240"/>
      <c r="FL104" s="240"/>
      <c r="FM104" s="240"/>
      <c r="FN104" s="240"/>
      <c r="FO104" s="240"/>
      <c r="FP104" s="240"/>
      <c r="FQ104" s="240"/>
      <c r="FR104" s="240"/>
      <c r="FS104" s="240"/>
      <c r="FT104" s="241"/>
    </row>
    <row r="105" spans="2:176" s="57" customFormat="1" ht="21" customHeight="1">
      <c r="B105" s="132"/>
      <c r="C105" s="484" t="s">
        <v>198</v>
      </c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485"/>
      <c r="S105" s="485"/>
      <c r="T105" s="485"/>
      <c r="U105" s="486"/>
      <c r="V105" s="239">
        <f>SUM(V106:AB113)</f>
        <v>5124.9</v>
      </c>
      <c r="W105" s="240"/>
      <c r="X105" s="240"/>
      <c r="Y105" s="240"/>
      <c r="Z105" s="240"/>
      <c r="AA105" s="240"/>
      <c r="AB105" s="241"/>
      <c r="AC105" s="537">
        <v>5413.793</v>
      </c>
      <c r="AD105" s="479"/>
      <c r="AE105" s="479"/>
      <c r="AF105" s="479"/>
      <c r="AG105" s="479"/>
      <c r="AH105" s="479"/>
      <c r="AI105" s="479"/>
      <c r="AJ105" s="479"/>
      <c r="AK105" s="479"/>
      <c r="AL105" s="479"/>
      <c r="AM105" s="479"/>
      <c r="AN105" s="480"/>
      <c r="AO105" s="537">
        <f>AC105</f>
        <v>5413.793</v>
      </c>
      <c r="AP105" s="479"/>
      <c r="AQ105" s="479"/>
      <c r="AR105" s="479"/>
      <c r="AS105" s="479"/>
      <c r="AT105" s="479"/>
      <c r="AU105" s="479"/>
      <c r="AV105" s="479"/>
      <c r="AW105" s="479"/>
      <c r="AX105" s="479"/>
      <c r="AY105" s="479"/>
      <c r="AZ105" s="479"/>
      <c r="BA105" s="480"/>
      <c r="BB105" s="239">
        <f>V105+AC105</f>
        <v>10538.693</v>
      </c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1"/>
      <c r="BR105" s="239">
        <f>SUM(BR106:CF113)</f>
        <v>9032.5</v>
      </c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1"/>
      <c r="CG105" s="39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1"/>
      <c r="CU105" s="39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1"/>
      <c r="DJ105" s="239">
        <f>BR105</f>
        <v>9032.5</v>
      </c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1"/>
      <c r="DY105" s="239">
        <f>SUM(DY106:EJ113)</f>
        <v>9616.5</v>
      </c>
      <c r="DZ105" s="240"/>
      <c r="EA105" s="240"/>
      <c r="EB105" s="240"/>
      <c r="EC105" s="240"/>
      <c r="ED105" s="240"/>
      <c r="EE105" s="240"/>
      <c r="EF105" s="240"/>
      <c r="EG105" s="240"/>
      <c r="EH105" s="240"/>
      <c r="EI105" s="240"/>
      <c r="EJ105" s="241"/>
      <c r="EK105" s="39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1"/>
      <c r="EX105" s="39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1"/>
      <c r="FJ105" s="239">
        <f>SUM(FJ106:FT113)</f>
        <v>9616.5</v>
      </c>
      <c r="FK105" s="240"/>
      <c r="FL105" s="240"/>
      <c r="FM105" s="240"/>
      <c r="FN105" s="240"/>
      <c r="FO105" s="240"/>
      <c r="FP105" s="240"/>
      <c r="FQ105" s="240"/>
      <c r="FR105" s="240"/>
      <c r="FS105" s="240"/>
      <c r="FT105" s="241"/>
    </row>
    <row r="106" spans="2:176" s="52" customFormat="1" ht="32.25" customHeight="1" hidden="1">
      <c r="B106" s="58">
        <v>1</v>
      </c>
      <c r="C106" s="184" t="s">
        <v>44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217">
        <f>776+46+700+776+46+700+44+44</f>
        <v>3132</v>
      </c>
      <c r="W106" s="217"/>
      <c r="X106" s="217"/>
      <c r="Y106" s="217"/>
      <c r="Z106" s="217"/>
      <c r="AA106" s="217"/>
      <c r="AB106" s="217"/>
      <c r="AC106" s="43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5"/>
      <c r="AO106" s="43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5"/>
      <c r="BB106" s="166">
        <f>V106</f>
        <v>3132</v>
      </c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8"/>
      <c r="BR106" s="217">
        <f>2542+182+3400</f>
        <v>6124</v>
      </c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43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5"/>
      <c r="CU106" s="43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5"/>
      <c r="DJ106" s="217">
        <f>BR106</f>
        <v>6124</v>
      </c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>
        <f>2916+228+3172+228</f>
        <v>6544</v>
      </c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  <c r="EK106" s="43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5"/>
      <c r="EX106" s="43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5"/>
      <c r="FJ106" s="217">
        <f>DY106</f>
        <v>6544</v>
      </c>
      <c r="FK106" s="217"/>
      <c r="FL106" s="217"/>
      <c r="FM106" s="217"/>
      <c r="FN106" s="217"/>
      <c r="FO106" s="217"/>
      <c r="FP106" s="217"/>
      <c r="FQ106" s="217"/>
      <c r="FR106" s="217"/>
      <c r="FS106" s="217"/>
      <c r="FT106" s="217"/>
    </row>
    <row r="107" spans="2:176" s="52" customFormat="1" ht="21.75" customHeight="1" hidden="1">
      <c r="B107" s="58">
        <v>2</v>
      </c>
      <c r="C107" s="184" t="s">
        <v>45</v>
      </c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208">
        <f>259.2+264.6</f>
        <v>523.8</v>
      </c>
      <c r="W107" s="208"/>
      <c r="X107" s="208"/>
      <c r="Y107" s="208"/>
      <c r="Z107" s="208"/>
      <c r="AA107" s="208"/>
      <c r="AB107" s="208"/>
      <c r="AC107" s="43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5"/>
      <c r="AO107" s="43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5"/>
      <c r="BB107" s="166">
        <f aca="true" t="shared" si="0" ref="BB107:BB113">V107</f>
        <v>523.8</v>
      </c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8"/>
      <c r="BR107" s="208">
        <f>316+48+154</f>
        <v>518</v>
      </c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43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5"/>
      <c r="CU107" s="43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5"/>
      <c r="DJ107" s="217">
        <f aca="true" t="shared" si="1" ref="DJ107:DJ113">BR107</f>
        <v>518</v>
      </c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08">
        <f>347.6+60+11</f>
        <v>418.6</v>
      </c>
      <c r="DZ107" s="208"/>
      <c r="EA107" s="208"/>
      <c r="EB107" s="208"/>
      <c r="EC107" s="208"/>
      <c r="ED107" s="208"/>
      <c r="EE107" s="208"/>
      <c r="EF107" s="208"/>
      <c r="EG107" s="208"/>
      <c r="EH107" s="208"/>
      <c r="EI107" s="208"/>
      <c r="EJ107" s="208"/>
      <c r="EK107" s="43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5"/>
      <c r="EX107" s="43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5"/>
      <c r="FJ107" s="217">
        <f aca="true" t="shared" si="2" ref="FJ107:FJ113">DY107</f>
        <v>418.6</v>
      </c>
      <c r="FK107" s="217"/>
      <c r="FL107" s="217"/>
      <c r="FM107" s="217"/>
      <c r="FN107" s="217"/>
      <c r="FO107" s="217"/>
      <c r="FP107" s="217"/>
      <c r="FQ107" s="217"/>
      <c r="FR107" s="217"/>
      <c r="FS107" s="217"/>
      <c r="FT107" s="217"/>
    </row>
    <row r="108" spans="2:176" s="52" customFormat="1" ht="21.75" customHeight="1" hidden="1">
      <c r="B108" s="58">
        <v>3</v>
      </c>
      <c r="C108" s="184" t="s">
        <v>46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208">
        <f>25.2+61.2+90+6+189.5-7.8</f>
        <v>364.09999999999997</v>
      </c>
      <c r="W108" s="208"/>
      <c r="X108" s="208"/>
      <c r="Y108" s="208"/>
      <c r="Z108" s="208"/>
      <c r="AA108" s="208"/>
      <c r="AB108" s="208"/>
      <c r="AC108" s="43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5"/>
      <c r="AO108" s="43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5"/>
      <c r="BB108" s="166">
        <f t="shared" si="0"/>
        <v>364.09999999999997</v>
      </c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8"/>
      <c r="BR108" s="208">
        <f>84+204+6+84+204</f>
        <v>582</v>
      </c>
      <c r="BS108" s="208"/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43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5"/>
      <c r="CU108" s="43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5"/>
      <c r="DJ108" s="217">
        <f t="shared" si="1"/>
        <v>582</v>
      </c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08">
        <f>300+6+442-11</f>
        <v>737</v>
      </c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43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5"/>
      <c r="EX108" s="43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5"/>
      <c r="FJ108" s="217">
        <f t="shared" si="2"/>
        <v>737</v>
      </c>
      <c r="FK108" s="217"/>
      <c r="FL108" s="217"/>
      <c r="FM108" s="217"/>
      <c r="FN108" s="217"/>
      <c r="FO108" s="217"/>
      <c r="FP108" s="217"/>
      <c r="FQ108" s="217"/>
      <c r="FR108" s="217"/>
      <c r="FS108" s="217"/>
      <c r="FT108" s="217"/>
    </row>
    <row r="109" spans="2:176" s="52" customFormat="1" ht="21.75" customHeight="1" hidden="1">
      <c r="B109" s="58">
        <v>4</v>
      </c>
      <c r="C109" s="183" t="s">
        <v>47</v>
      </c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208">
        <v>36</v>
      </c>
      <c r="W109" s="208"/>
      <c r="X109" s="208"/>
      <c r="Y109" s="208"/>
      <c r="Z109" s="208"/>
      <c r="AA109" s="208"/>
      <c r="AB109" s="208"/>
      <c r="AC109" s="43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5"/>
      <c r="AO109" s="43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5"/>
      <c r="BB109" s="166">
        <f t="shared" si="0"/>
        <v>36</v>
      </c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8"/>
      <c r="BR109" s="208">
        <v>36</v>
      </c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43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5"/>
      <c r="CU109" s="43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5"/>
      <c r="DJ109" s="217">
        <f t="shared" si="1"/>
        <v>36</v>
      </c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08">
        <v>36</v>
      </c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43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5"/>
      <c r="EX109" s="43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5"/>
      <c r="FJ109" s="217">
        <f t="shared" si="2"/>
        <v>36</v>
      </c>
      <c r="FK109" s="217"/>
      <c r="FL109" s="217"/>
      <c r="FM109" s="217"/>
      <c r="FN109" s="217"/>
      <c r="FO109" s="217"/>
      <c r="FP109" s="217"/>
      <c r="FQ109" s="217"/>
      <c r="FR109" s="217"/>
      <c r="FS109" s="217"/>
      <c r="FT109" s="217"/>
    </row>
    <row r="110" spans="2:176" s="52" customFormat="1" ht="21.75" customHeight="1" hidden="1">
      <c r="B110" s="58">
        <v>5</v>
      </c>
      <c r="C110" s="184" t="s">
        <v>48</v>
      </c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208">
        <f>1021</f>
        <v>1021</v>
      </c>
      <c r="W110" s="208"/>
      <c r="X110" s="208"/>
      <c r="Y110" s="208"/>
      <c r="Z110" s="208"/>
      <c r="AA110" s="208"/>
      <c r="AB110" s="208"/>
      <c r="AC110" s="43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5"/>
      <c r="AO110" s="43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5"/>
      <c r="BB110" s="166">
        <f>V110</f>
        <v>1021</v>
      </c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8"/>
      <c r="BR110" s="208">
        <f>921+600</f>
        <v>1521</v>
      </c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43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5"/>
      <c r="CU110" s="43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5"/>
      <c r="DJ110" s="217">
        <f t="shared" si="1"/>
        <v>1521</v>
      </c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08">
        <f>972+600</f>
        <v>1572</v>
      </c>
      <c r="DZ110" s="208"/>
      <c r="EA110" s="208"/>
      <c r="EB110" s="208"/>
      <c r="EC110" s="208"/>
      <c r="ED110" s="208"/>
      <c r="EE110" s="208"/>
      <c r="EF110" s="208"/>
      <c r="EG110" s="208"/>
      <c r="EH110" s="208"/>
      <c r="EI110" s="208"/>
      <c r="EJ110" s="208"/>
      <c r="EK110" s="43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5"/>
      <c r="EX110" s="43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5"/>
      <c r="FJ110" s="217">
        <f t="shared" si="2"/>
        <v>1572</v>
      </c>
      <c r="FK110" s="217"/>
      <c r="FL110" s="217"/>
      <c r="FM110" s="217"/>
      <c r="FN110" s="217"/>
      <c r="FO110" s="217"/>
      <c r="FP110" s="217"/>
      <c r="FQ110" s="217"/>
      <c r="FR110" s="217"/>
      <c r="FS110" s="217"/>
      <c r="FT110" s="217"/>
    </row>
    <row r="111" spans="2:176" s="52" customFormat="1" ht="21.75" customHeight="1" hidden="1">
      <c r="B111" s="58">
        <v>6</v>
      </c>
      <c r="C111" s="183" t="s">
        <v>192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208"/>
      <c r="W111" s="208"/>
      <c r="X111" s="208"/>
      <c r="Y111" s="208"/>
      <c r="Z111" s="208"/>
      <c r="AA111" s="208"/>
      <c r="AB111" s="208"/>
      <c r="AC111" s="43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5"/>
      <c r="AO111" s="43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5"/>
      <c r="BB111" s="166">
        <f>V111</f>
        <v>0</v>
      </c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8"/>
      <c r="BR111" s="249">
        <f>84+45</f>
        <v>129</v>
      </c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43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5"/>
      <c r="CU111" s="43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5"/>
      <c r="DJ111" s="217">
        <f t="shared" si="1"/>
        <v>129</v>
      </c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08">
        <f>114.4+72</f>
        <v>186.4</v>
      </c>
      <c r="DZ111" s="208"/>
      <c r="EA111" s="208"/>
      <c r="EB111" s="208"/>
      <c r="EC111" s="208"/>
      <c r="ED111" s="208"/>
      <c r="EE111" s="208"/>
      <c r="EF111" s="208"/>
      <c r="EG111" s="208"/>
      <c r="EH111" s="208"/>
      <c r="EI111" s="208"/>
      <c r="EJ111" s="208"/>
      <c r="EK111" s="43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5"/>
      <c r="EX111" s="43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5"/>
      <c r="FJ111" s="217">
        <f t="shared" si="2"/>
        <v>186.4</v>
      </c>
      <c r="FK111" s="217"/>
      <c r="FL111" s="217"/>
      <c r="FM111" s="217"/>
      <c r="FN111" s="217"/>
      <c r="FO111" s="217"/>
      <c r="FP111" s="217"/>
      <c r="FQ111" s="217"/>
      <c r="FR111" s="217"/>
      <c r="FS111" s="217"/>
      <c r="FT111" s="217"/>
    </row>
    <row r="112" spans="2:176" s="52" customFormat="1" ht="41.25" customHeight="1" hidden="1">
      <c r="B112" s="58">
        <v>7</v>
      </c>
      <c r="C112" s="183" t="s">
        <v>193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208"/>
      <c r="W112" s="208"/>
      <c r="X112" s="208"/>
      <c r="Y112" s="208"/>
      <c r="Z112" s="208"/>
      <c r="AA112" s="208"/>
      <c r="AB112" s="208"/>
      <c r="AC112" s="43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5"/>
      <c r="AO112" s="43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5"/>
      <c r="BB112" s="166">
        <f t="shared" si="0"/>
        <v>0</v>
      </c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8"/>
      <c r="BR112" s="249">
        <v>122.5</v>
      </c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43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5"/>
      <c r="CU112" s="43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5"/>
      <c r="DJ112" s="217">
        <f t="shared" si="1"/>
        <v>122.5</v>
      </c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08">
        <v>122.5</v>
      </c>
      <c r="DZ112" s="208"/>
      <c r="EA112" s="208"/>
      <c r="EB112" s="208"/>
      <c r="EC112" s="208"/>
      <c r="ED112" s="208"/>
      <c r="EE112" s="208"/>
      <c r="EF112" s="208"/>
      <c r="EG112" s="208"/>
      <c r="EH112" s="208"/>
      <c r="EI112" s="208"/>
      <c r="EJ112" s="208"/>
      <c r="EK112" s="43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5"/>
      <c r="EX112" s="43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5"/>
      <c r="FJ112" s="217">
        <f t="shared" si="2"/>
        <v>122.5</v>
      </c>
      <c r="FK112" s="217"/>
      <c r="FL112" s="217"/>
      <c r="FM112" s="217"/>
      <c r="FN112" s="217"/>
      <c r="FO112" s="217"/>
      <c r="FP112" s="217"/>
      <c r="FQ112" s="217"/>
      <c r="FR112" s="217"/>
      <c r="FS112" s="217"/>
      <c r="FT112" s="217"/>
    </row>
    <row r="113" spans="2:176" s="52" customFormat="1" ht="30.75" customHeight="1" hidden="1">
      <c r="B113" s="58">
        <v>8</v>
      </c>
      <c r="C113" s="183" t="s">
        <v>191</v>
      </c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208">
        <v>48</v>
      </c>
      <c r="W113" s="208"/>
      <c r="X113" s="208"/>
      <c r="Y113" s="208"/>
      <c r="Z113" s="208"/>
      <c r="AA113" s="208"/>
      <c r="AB113" s="208"/>
      <c r="AC113" s="43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5"/>
      <c r="AO113" s="43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5"/>
      <c r="BB113" s="166">
        <f t="shared" si="0"/>
        <v>48</v>
      </c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43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5"/>
      <c r="CU113" s="43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5"/>
      <c r="DJ113" s="217">
        <f t="shared" si="1"/>
        <v>0</v>
      </c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43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5"/>
      <c r="EX113" s="43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5"/>
      <c r="FJ113" s="217">
        <f t="shared" si="2"/>
        <v>0</v>
      </c>
      <c r="FK113" s="217"/>
      <c r="FL113" s="217"/>
      <c r="FM113" s="217"/>
      <c r="FN113" s="217"/>
      <c r="FO113" s="217"/>
      <c r="FP113" s="217"/>
      <c r="FQ113" s="217"/>
      <c r="FR113" s="217"/>
      <c r="FS113" s="217"/>
      <c r="FT113" s="217"/>
    </row>
    <row r="114" spans="2:176" s="57" customFormat="1" ht="37.5" customHeight="1">
      <c r="B114" s="132" t="s">
        <v>207</v>
      </c>
      <c r="C114" s="238" t="s">
        <v>29</v>
      </c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483">
        <f>V115</f>
        <v>790.596</v>
      </c>
      <c r="W114" s="483"/>
      <c r="X114" s="483"/>
      <c r="Y114" s="483"/>
      <c r="Z114" s="483"/>
      <c r="AA114" s="483"/>
      <c r="AB114" s="483"/>
      <c r="AC114" s="39"/>
      <c r="AD114" s="481"/>
      <c r="AE114" s="481"/>
      <c r="AF114" s="481"/>
      <c r="AG114" s="481"/>
      <c r="AH114" s="481"/>
      <c r="AI114" s="481"/>
      <c r="AJ114" s="481"/>
      <c r="AK114" s="481"/>
      <c r="AL114" s="481"/>
      <c r="AM114" s="481"/>
      <c r="AN114" s="482"/>
      <c r="AO114" s="99"/>
      <c r="AP114" s="100"/>
      <c r="AQ114" s="481"/>
      <c r="AR114" s="481"/>
      <c r="AS114" s="481"/>
      <c r="AT114" s="481"/>
      <c r="AU114" s="481"/>
      <c r="AV114" s="481"/>
      <c r="AW114" s="481"/>
      <c r="AX114" s="481"/>
      <c r="AY114" s="481"/>
      <c r="AZ114" s="481"/>
      <c r="BA114" s="482"/>
      <c r="BB114" s="483">
        <f>V114+AD114</f>
        <v>790.596</v>
      </c>
      <c r="BC114" s="483"/>
      <c r="BD114" s="483"/>
      <c r="BE114" s="483"/>
      <c r="BF114" s="483"/>
      <c r="BG114" s="483"/>
      <c r="BH114" s="483"/>
      <c r="BI114" s="483"/>
      <c r="BJ114" s="483"/>
      <c r="BK114" s="483"/>
      <c r="BL114" s="483"/>
      <c r="BM114" s="483"/>
      <c r="BN114" s="483"/>
      <c r="BO114" s="483"/>
      <c r="BP114" s="483"/>
      <c r="BQ114" s="483"/>
      <c r="BR114" s="483">
        <f>BR115</f>
        <v>1021.549</v>
      </c>
      <c r="BS114" s="483"/>
      <c r="BT114" s="483"/>
      <c r="BU114" s="483"/>
      <c r="BV114" s="483"/>
      <c r="BW114" s="483"/>
      <c r="BX114" s="483"/>
      <c r="BY114" s="483"/>
      <c r="BZ114" s="483"/>
      <c r="CA114" s="483"/>
      <c r="CB114" s="483"/>
      <c r="CC114" s="483"/>
      <c r="CD114" s="483"/>
      <c r="CE114" s="483"/>
      <c r="CF114" s="483"/>
      <c r="CG114" s="39"/>
      <c r="CH114" s="40"/>
      <c r="CI114" s="40"/>
      <c r="CJ114" s="481">
        <f>CJ116</f>
        <v>8</v>
      </c>
      <c r="CK114" s="481"/>
      <c r="CL114" s="481"/>
      <c r="CM114" s="481"/>
      <c r="CN114" s="481"/>
      <c r="CO114" s="481"/>
      <c r="CP114" s="481"/>
      <c r="CQ114" s="481"/>
      <c r="CR114" s="481"/>
      <c r="CS114" s="481"/>
      <c r="CT114" s="482"/>
      <c r="CU114" s="99"/>
      <c r="CV114" s="481">
        <f>CX116</f>
        <v>8</v>
      </c>
      <c r="CW114" s="481"/>
      <c r="CX114" s="481"/>
      <c r="CY114" s="481"/>
      <c r="CZ114" s="481"/>
      <c r="DA114" s="481"/>
      <c r="DB114" s="481"/>
      <c r="DC114" s="481"/>
      <c r="DD114" s="481"/>
      <c r="DE114" s="481"/>
      <c r="DF114" s="481"/>
      <c r="DG114" s="481"/>
      <c r="DH114" s="481"/>
      <c r="DI114" s="482"/>
      <c r="DJ114" s="483">
        <f>BR114+CJ114</f>
        <v>1029.549</v>
      </c>
      <c r="DK114" s="483"/>
      <c r="DL114" s="483"/>
      <c r="DM114" s="483"/>
      <c r="DN114" s="483"/>
      <c r="DO114" s="483"/>
      <c r="DP114" s="483"/>
      <c r="DQ114" s="483"/>
      <c r="DR114" s="483"/>
      <c r="DS114" s="483"/>
      <c r="DT114" s="483"/>
      <c r="DU114" s="483"/>
      <c r="DV114" s="483"/>
      <c r="DW114" s="483"/>
      <c r="DX114" s="483"/>
      <c r="DY114" s="483">
        <f>DY115</f>
        <v>1189.33</v>
      </c>
      <c r="DZ114" s="483"/>
      <c r="EA114" s="483"/>
      <c r="EB114" s="483"/>
      <c r="EC114" s="483"/>
      <c r="ED114" s="483"/>
      <c r="EE114" s="483"/>
      <c r="EF114" s="483"/>
      <c r="EG114" s="483"/>
      <c r="EH114" s="483"/>
      <c r="EI114" s="483"/>
      <c r="EJ114" s="483"/>
      <c r="EK114" s="39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1"/>
      <c r="EX114" s="39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1"/>
      <c r="FJ114" s="483">
        <f>DY114</f>
        <v>1189.33</v>
      </c>
      <c r="FK114" s="483"/>
      <c r="FL114" s="483"/>
      <c r="FM114" s="483"/>
      <c r="FN114" s="483"/>
      <c r="FO114" s="483"/>
      <c r="FP114" s="483"/>
      <c r="FQ114" s="483"/>
      <c r="FR114" s="483"/>
      <c r="FS114" s="483"/>
      <c r="FT114" s="483"/>
    </row>
    <row r="115" spans="2:176" s="52" customFormat="1" ht="32.25" customHeight="1">
      <c r="B115" s="58">
        <v>1</v>
      </c>
      <c r="C115" s="183" t="s">
        <v>213</v>
      </c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208">
        <v>790.596</v>
      </c>
      <c r="W115" s="208"/>
      <c r="X115" s="208"/>
      <c r="Y115" s="208"/>
      <c r="Z115" s="208"/>
      <c r="AA115" s="208"/>
      <c r="AB115" s="208"/>
      <c r="AC115" s="43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103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208">
        <f>V115</f>
        <v>790.596</v>
      </c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>
        <v>1021.549</v>
      </c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208"/>
      <c r="CD115" s="208"/>
      <c r="CE115" s="208"/>
      <c r="CF115" s="208"/>
      <c r="CG115" s="43"/>
      <c r="CH115" s="44"/>
      <c r="CI115" s="44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2"/>
      <c r="CU115" s="103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2"/>
      <c r="DJ115" s="208">
        <f>BR115</f>
        <v>1021.549</v>
      </c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>
        <v>1189.33</v>
      </c>
      <c r="DZ115" s="208"/>
      <c r="EA115" s="208"/>
      <c r="EB115" s="208"/>
      <c r="EC115" s="208"/>
      <c r="ED115" s="208"/>
      <c r="EE115" s="208"/>
      <c r="EF115" s="208"/>
      <c r="EG115" s="208"/>
      <c r="EH115" s="208"/>
      <c r="EI115" s="208"/>
      <c r="EJ115" s="208"/>
      <c r="EK115" s="43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5"/>
      <c r="EX115" s="43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5"/>
      <c r="FJ115" s="208">
        <f>DY115</f>
        <v>1189.33</v>
      </c>
      <c r="FK115" s="208"/>
      <c r="FL115" s="208"/>
      <c r="FM115" s="208"/>
      <c r="FN115" s="208"/>
      <c r="FO115" s="208"/>
      <c r="FP115" s="208"/>
      <c r="FQ115" s="208"/>
      <c r="FR115" s="208"/>
      <c r="FS115" s="208"/>
      <c r="FT115" s="208"/>
    </row>
    <row r="116" spans="2:176" s="52" customFormat="1" ht="11.25" customHeight="1">
      <c r="B116" s="58">
        <v>2</v>
      </c>
      <c r="C116" s="183" t="s">
        <v>179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208"/>
      <c r="W116" s="208"/>
      <c r="X116" s="208"/>
      <c r="Y116" s="208"/>
      <c r="Z116" s="208"/>
      <c r="AA116" s="208"/>
      <c r="AB116" s="208"/>
      <c r="AC116" s="43"/>
      <c r="AD116" s="101"/>
      <c r="AE116" s="101"/>
      <c r="AF116" s="228"/>
      <c r="AG116" s="228"/>
      <c r="AH116" s="228"/>
      <c r="AI116" s="228"/>
      <c r="AJ116" s="228"/>
      <c r="AK116" s="228"/>
      <c r="AL116" s="228"/>
      <c r="AM116" s="228"/>
      <c r="AN116" s="234"/>
      <c r="AO116" s="47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34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43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5"/>
      <c r="CG116" s="43"/>
      <c r="CH116" s="44"/>
      <c r="CI116" s="44"/>
      <c r="CJ116" s="228">
        <v>8</v>
      </c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34"/>
      <c r="CU116" s="103"/>
      <c r="CV116" s="101"/>
      <c r="CW116" s="101"/>
      <c r="CX116" s="228">
        <v>8</v>
      </c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34"/>
      <c r="DJ116" s="103"/>
      <c r="DK116" s="228">
        <f>CJ116</f>
        <v>8</v>
      </c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102"/>
      <c r="DY116" s="43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5"/>
      <c r="EK116" s="43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5"/>
      <c r="EX116" s="43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5"/>
      <c r="FJ116" s="43"/>
      <c r="FK116" s="44"/>
      <c r="FL116" s="44"/>
      <c r="FM116" s="44"/>
      <c r="FN116" s="44"/>
      <c r="FO116" s="44"/>
      <c r="FP116" s="44"/>
      <c r="FQ116" s="44"/>
      <c r="FR116" s="44"/>
      <c r="FS116" s="44"/>
      <c r="FT116" s="45"/>
    </row>
    <row r="117" spans="2:176" ht="11.25" customHeight="1">
      <c r="B117" s="59"/>
      <c r="C117" s="244" t="s">
        <v>30</v>
      </c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5">
        <f>V105+V115</f>
        <v>5915.495999999999</v>
      </c>
      <c r="W117" s="245"/>
      <c r="X117" s="245"/>
      <c r="Y117" s="245"/>
      <c r="Z117" s="245"/>
      <c r="AA117" s="245"/>
      <c r="AB117" s="245"/>
      <c r="AC117" s="353">
        <f>AC105</f>
        <v>5413.793</v>
      </c>
      <c r="AD117" s="479"/>
      <c r="AE117" s="479"/>
      <c r="AF117" s="479"/>
      <c r="AG117" s="479"/>
      <c r="AH117" s="479"/>
      <c r="AI117" s="479"/>
      <c r="AJ117" s="479"/>
      <c r="AK117" s="479"/>
      <c r="AL117" s="479"/>
      <c r="AM117" s="479"/>
      <c r="AN117" s="480"/>
      <c r="AO117" s="353">
        <f>AO105</f>
        <v>5413.793</v>
      </c>
      <c r="AP117" s="479"/>
      <c r="AQ117" s="479"/>
      <c r="AR117" s="479"/>
      <c r="AS117" s="479"/>
      <c r="AT117" s="479"/>
      <c r="AU117" s="479"/>
      <c r="AV117" s="479"/>
      <c r="AW117" s="479"/>
      <c r="AX117" s="479"/>
      <c r="AY117" s="479"/>
      <c r="AZ117" s="479"/>
      <c r="BA117" s="480"/>
      <c r="BB117" s="245">
        <f>BB105+BB114</f>
        <v>11329.288999999999</v>
      </c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  <c r="BQ117" s="245"/>
      <c r="BR117" s="245">
        <f>BR114+BR105</f>
        <v>10054.048999999999</v>
      </c>
      <c r="BS117" s="245"/>
      <c r="BT117" s="245"/>
      <c r="BU117" s="245"/>
      <c r="BV117" s="245"/>
      <c r="BW117" s="245"/>
      <c r="BX117" s="245"/>
      <c r="BY117" s="245"/>
      <c r="BZ117" s="245"/>
      <c r="CA117" s="245"/>
      <c r="CB117" s="245"/>
      <c r="CC117" s="245"/>
      <c r="CD117" s="245"/>
      <c r="CE117" s="245"/>
      <c r="CF117" s="245"/>
      <c r="CG117" s="245">
        <f>CJ116</f>
        <v>8</v>
      </c>
      <c r="CH117" s="245"/>
      <c r="CI117" s="245"/>
      <c r="CJ117" s="245"/>
      <c r="CK117" s="245"/>
      <c r="CL117" s="245"/>
      <c r="CM117" s="245"/>
      <c r="CN117" s="245"/>
      <c r="CO117" s="245"/>
      <c r="CP117" s="245"/>
      <c r="CQ117" s="245"/>
      <c r="CR117" s="245"/>
      <c r="CS117" s="245"/>
      <c r="CT117" s="245"/>
      <c r="CU117" s="245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>
        <f>CX116</f>
        <v>8</v>
      </c>
      <c r="DG117" s="104"/>
      <c r="DH117" s="104"/>
      <c r="DI117" s="105"/>
      <c r="DJ117" s="345">
        <f>DJ114+DJ105</f>
        <v>10062.048999999999</v>
      </c>
      <c r="DK117" s="345"/>
      <c r="DL117" s="345"/>
      <c r="DM117" s="345"/>
      <c r="DN117" s="345"/>
      <c r="DO117" s="345"/>
      <c r="DP117" s="345"/>
      <c r="DQ117" s="345"/>
      <c r="DR117" s="345"/>
      <c r="DS117" s="345"/>
      <c r="DT117" s="345"/>
      <c r="DU117" s="345"/>
      <c r="DV117" s="345"/>
      <c r="DW117" s="345"/>
      <c r="DX117" s="345"/>
      <c r="DY117" s="245">
        <f>DY114+DY105</f>
        <v>10805.83</v>
      </c>
      <c r="DZ117" s="245"/>
      <c r="EA117" s="245"/>
      <c r="EB117" s="245"/>
      <c r="EC117" s="245"/>
      <c r="ED117" s="245"/>
      <c r="EE117" s="245"/>
      <c r="EF117" s="245"/>
      <c r="EG117" s="245"/>
      <c r="EH117" s="245"/>
      <c r="EI117" s="245"/>
      <c r="EJ117" s="245"/>
      <c r="EK117" s="49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1"/>
      <c r="EX117" s="49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1"/>
      <c r="FJ117" s="245">
        <f>FJ104+FJ114</f>
        <v>10805.83</v>
      </c>
      <c r="FK117" s="245"/>
      <c r="FL117" s="245"/>
      <c r="FM117" s="245"/>
      <c r="FN117" s="245"/>
      <c r="FO117" s="245"/>
      <c r="FP117" s="245"/>
      <c r="FQ117" s="245"/>
      <c r="FR117" s="245"/>
      <c r="FS117" s="245"/>
      <c r="FT117" s="245"/>
    </row>
    <row r="118" spans="1:180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</row>
    <row r="119" spans="1:180" ht="11.25" customHeight="1">
      <c r="A119"/>
      <c r="B119" s="243" t="s">
        <v>158</v>
      </c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3"/>
      <c r="DE119" s="243"/>
      <c r="DF119" s="243"/>
      <c r="DG119" s="243"/>
      <c r="DH119" s="243"/>
      <c r="DI119" s="243"/>
      <c r="DJ119" s="243"/>
      <c r="DK119" s="243"/>
      <c r="DL119" s="243"/>
      <c r="DM119" s="243"/>
      <c r="DN119" s="243"/>
      <c r="DO119" s="243"/>
      <c r="DP119" s="243"/>
      <c r="DQ119" s="243"/>
      <c r="DR119" s="243"/>
      <c r="DS119" s="243"/>
      <c r="DT119" s="243"/>
      <c r="DU119" s="243"/>
      <c r="DV119" s="243"/>
      <c r="DW119" s="243"/>
      <c r="DX119" s="243"/>
      <c r="DY119" s="243"/>
      <c r="DZ119" s="243"/>
      <c r="EA119" s="243"/>
      <c r="EB119" s="243"/>
      <c r="EC119" s="243"/>
      <c r="ED119" s="243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</row>
    <row r="120" spans="1:180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 s="30" t="s">
        <v>16</v>
      </c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</row>
    <row r="121" spans="2:180" ht="11.25" customHeight="1">
      <c r="B121" s="306" t="s">
        <v>12</v>
      </c>
      <c r="C121" s="306" t="s">
        <v>18</v>
      </c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229" t="s">
        <v>31</v>
      </c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 t="s">
        <v>152</v>
      </c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</row>
    <row r="122" spans="1:180" ht="30.75" customHeight="1">
      <c r="A122"/>
      <c r="B122" s="419"/>
      <c r="C122" s="307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9"/>
      <c r="V122" s="221" t="s">
        <v>19</v>
      </c>
      <c r="W122" s="221"/>
      <c r="X122" s="221"/>
      <c r="Y122" s="221"/>
      <c r="Z122" s="221"/>
      <c r="AA122" s="221"/>
      <c r="AB122" s="221"/>
      <c r="AC122" s="221"/>
      <c r="AD122" s="221"/>
      <c r="AE122" s="221" t="s">
        <v>20</v>
      </c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30" t="s">
        <v>21</v>
      </c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21" t="s">
        <v>41</v>
      </c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 t="s">
        <v>19</v>
      </c>
      <c r="BT122" s="221"/>
      <c r="BU122" s="221"/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 t="s">
        <v>20</v>
      </c>
      <c r="CI122" s="221"/>
      <c r="CJ122" s="221"/>
      <c r="CK122" s="221"/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30" t="s">
        <v>21</v>
      </c>
      <c r="CX122" s="230"/>
      <c r="CY122" s="230"/>
      <c r="CZ122" s="230"/>
      <c r="DA122" s="230"/>
      <c r="DB122" s="230"/>
      <c r="DC122" s="230"/>
      <c r="DD122" s="230"/>
      <c r="DE122" s="230"/>
      <c r="DF122" s="230"/>
      <c r="DG122" s="230"/>
      <c r="DH122" s="230"/>
      <c r="DI122" s="230"/>
      <c r="DJ122" s="230"/>
      <c r="DK122" s="230"/>
      <c r="DL122" s="221" t="s">
        <v>42</v>
      </c>
      <c r="DM122" s="221"/>
      <c r="DN122" s="221"/>
      <c r="DO122" s="221"/>
      <c r="DP122" s="221"/>
      <c r="DQ122" s="221"/>
      <c r="DR122" s="221"/>
      <c r="DS122" s="221"/>
      <c r="DT122" s="221"/>
      <c r="DU122" s="221"/>
      <c r="DV122" s="221"/>
      <c r="DW122" s="221"/>
      <c r="DX122" s="221"/>
      <c r="DY122" s="221"/>
      <c r="DZ122" s="221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</row>
    <row r="123" spans="2:180" ht="11.25" customHeight="1">
      <c r="B123" s="34">
        <v>1</v>
      </c>
      <c r="C123" s="222">
        <v>2</v>
      </c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>
        <v>3</v>
      </c>
      <c r="W123" s="222"/>
      <c r="X123" s="222"/>
      <c r="Y123" s="222"/>
      <c r="Z123" s="222"/>
      <c r="AA123" s="222"/>
      <c r="AB123" s="222"/>
      <c r="AC123" s="222"/>
      <c r="AD123" s="222"/>
      <c r="AE123" s="222">
        <v>4</v>
      </c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>
        <v>5</v>
      </c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>
        <v>6</v>
      </c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>
        <v>7</v>
      </c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>
        <v>8</v>
      </c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>
        <v>9</v>
      </c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>
        <v>10</v>
      </c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</row>
    <row r="124" spans="2:131" s="57" customFormat="1" ht="21" customHeight="1">
      <c r="B124" s="132" t="s">
        <v>190</v>
      </c>
      <c r="C124" s="477" t="s">
        <v>35</v>
      </c>
      <c r="D124" s="477"/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  <c r="V124" s="477"/>
      <c r="W124" s="207">
        <f>W125</f>
        <v>9779.439</v>
      </c>
      <c r="X124" s="207"/>
      <c r="Y124" s="207"/>
      <c r="Z124" s="207"/>
      <c r="AA124" s="207"/>
      <c r="AB124" s="207"/>
      <c r="AC124" s="207"/>
      <c r="AD124" s="39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39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1"/>
      <c r="BD124" s="207">
        <f>SUM(BD125:BS131)</f>
        <v>19436.378</v>
      </c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>
        <f>BT125</f>
        <v>10047.016</v>
      </c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  <c r="CH124" s="207"/>
      <c r="CI124" s="39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1"/>
      <c r="CX124" s="39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1"/>
      <c r="DM124" s="207">
        <f>SUM(DM125:EA131)</f>
        <v>19971.532000000003</v>
      </c>
      <c r="DN124" s="207"/>
      <c r="DO124" s="207"/>
      <c r="DP124" s="207"/>
      <c r="DQ124" s="207"/>
      <c r="DR124" s="207"/>
      <c r="DS124" s="207"/>
      <c r="DT124" s="207"/>
      <c r="DU124" s="207"/>
      <c r="DV124" s="207"/>
      <c r="DW124" s="207"/>
      <c r="DX124" s="207"/>
      <c r="DY124" s="207"/>
      <c r="DZ124" s="207"/>
      <c r="EA124" s="207"/>
    </row>
    <row r="125" spans="2:131" s="57" customFormat="1" ht="21" customHeight="1">
      <c r="B125" s="132" t="s">
        <v>235</v>
      </c>
      <c r="C125" s="476" t="s">
        <v>198</v>
      </c>
      <c r="D125" s="477"/>
      <c r="E125" s="477"/>
      <c r="F125" s="477"/>
      <c r="G125" s="477"/>
      <c r="H125" s="477"/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207">
        <f>SUM(W126:AC132)</f>
        <v>9779.439</v>
      </c>
      <c r="X125" s="207"/>
      <c r="Y125" s="207"/>
      <c r="Z125" s="207"/>
      <c r="AA125" s="207"/>
      <c r="AB125" s="207"/>
      <c r="AC125" s="207"/>
      <c r="AD125" s="39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1"/>
      <c r="AQ125" s="39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1"/>
      <c r="BD125" s="207">
        <f>SUM(BD126:BS132)</f>
        <v>9779.439</v>
      </c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>
        <f>SUM(BT126:CI132)</f>
        <v>10047.016</v>
      </c>
      <c r="BU125" s="207"/>
      <c r="BV125" s="207"/>
      <c r="BW125" s="207"/>
      <c r="BX125" s="207"/>
      <c r="BY125" s="207"/>
      <c r="BZ125" s="207"/>
      <c r="CA125" s="207"/>
      <c r="CB125" s="207"/>
      <c r="CC125" s="207"/>
      <c r="CD125" s="207"/>
      <c r="CE125" s="207"/>
      <c r="CF125" s="207"/>
      <c r="CG125" s="207"/>
      <c r="CH125" s="207"/>
      <c r="CI125" s="39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1"/>
      <c r="CX125" s="39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1"/>
      <c r="DM125" s="207">
        <f>SUM(DM126:EA132)</f>
        <v>10047.016</v>
      </c>
      <c r="DN125" s="207"/>
      <c r="DO125" s="207"/>
      <c r="DP125" s="207"/>
      <c r="DQ125" s="207"/>
      <c r="DR125" s="207"/>
      <c r="DS125" s="207"/>
      <c r="DT125" s="207"/>
      <c r="DU125" s="207"/>
      <c r="DV125" s="207"/>
      <c r="DW125" s="207"/>
      <c r="DX125" s="207"/>
      <c r="DY125" s="207"/>
      <c r="DZ125" s="207"/>
      <c r="EA125" s="207"/>
    </row>
    <row r="126" spans="2:131" s="52" customFormat="1" ht="32.25" customHeight="1" hidden="1">
      <c r="B126" s="58">
        <v>1</v>
      </c>
      <c r="C126" s="251" t="s">
        <v>44</v>
      </c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17">
        <f>2916+228+3168+228</f>
        <v>6540</v>
      </c>
      <c r="X126" s="217"/>
      <c r="Y126" s="217"/>
      <c r="Z126" s="217"/>
      <c r="AA126" s="217"/>
      <c r="AB126" s="217"/>
      <c r="AC126" s="217"/>
      <c r="AD126" s="43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5"/>
      <c r="AQ126" s="43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5"/>
      <c r="BD126" s="217">
        <f aca="true" t="shared" si="3" ref="BD126:BD134">W126</f>
        <v>6540</v>
      </c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>
        <f>2916+228+3168+228</f>
        <v>6540</v>
      </c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43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5"/>
      <c r="CX126" s="43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5"/>
      <c r="DM126" s="217">
        <f aca="true" t="shared" si="4" ref="DM126:DM134">BT126</f>
        <v>6540</v>
      </c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</row>
    <row r="127" spans="2:131" s="52" customFormat="1" ht="21.75" customHeight="1" hidden="1">
      <c r="B127" s="58">
        <v>2</v>
      </c>
      <c r="C127" s="251" t="s">
        <v>45</v>
      </c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08">
        <f>355.5+60+11.351</f>
        <v>426.851</v>
      </c>
      <c r="X127" s="208"/>
      <c r="Y127" s="208"/>
      <c r="Z127" s="208"/>
      <c r="AA127" s="208"/>
      <c r="AB127" s="208"/>
      <c r="AC127" s="208"/>
      <c r="AD127" s="43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5"/>
      <c r="AQ127" s="43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5"/>
      <c r="BD127" s="217">
        <f t="shared" si="3"/>
        <v>426.851</v>
      </c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08">
        <f>387.1+60+13.604</f>
        <v>460.704</v>
      </c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43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5"/>
      <c r="CX127" s="43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5"/>
      <c r="DM127" s="217">
        <f t="shared" si="4"/>
        <v>460.704</v>
      </c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</row>
    <row r="128" spans="2:131" s="52" customFormat="1" ht="21.75" customHeight="1" hidden="1">
      <c r="B128" s="58">
        <v>3</v>
      </c>
      <c r="C128" s="251" t="s">
        <v>46</v>
      </c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08">
        <f>300+6+481.039-11.351</f>
        <v>775.688</v>
      </c>
      <c r="X128" s="208"/>
      <c r="Y128" s="208"/>
      <c r="Z128" s="208"/>
      <c r="AA128" s="208"/>
      <c r="AB128" s="208"/>
      <c r="AC128" s="208"/>
      <c r="AD128" s="43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5"/>
      <c r="AQ128" s="43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5"/>
      <c r="BD128" s="217">
        <f t="shared" si="3"/>
        <v>775.688</v>
      </c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08">
        <f>300+6+597.016-13.604</f>
        <v>889.4119999999999</v>
      </c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43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5"/>
      <c r="CX128" s="43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5"/>
      <c r="DM128" s="217">
        <f t="shared" si="4"/>
        <v>889.4119999999999</v>
      </c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</row>
    <row r="129" spans="2:131" s="52" customFormat="1" ht="21.75" customHeight="1" hidden="1">
      <c r="B129" s="58">
        <v>4</v>
      </c>
      <c r="C129" s="475" t="s">
        <v>47</v>
      </c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08">
        <v>36</v>
      </c>
      <c r="X129" s="208"/>
      <c r="Y129" s="208"/>
      <c r="Z129" s="208"/>
      <c r="AA129" s="208"/>
      <c r="AB129" s="208"/>
      <c r="AC129" s="208"/>
      <c r="AD129" s="43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5"/>
      <c r="AQ129" s="43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5"/>
      <c r="BD129" s="217">
        <f t="shared" si="3"/>
        <v>36</v>
      </c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08">
        <v>36</v>
      </c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43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5"/>
      <c r="CX129" s="43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5"/>
      <c r="DM129" s="217">
        <f t="shared" si="4"/>
        <v>36</v>
      </c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</row>
    <row r="130" spans="2:131" s="52" customFormat="1" ht="21.75" customHeight="1" hidden="1">
      <c r="B130" s="58">
        <v>5</v>
      </c>
      <c r="C130" s="183" t="s">
        <v>194</v>
      </c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34"/>
      <c r="W130" s="208">
        <f>972+720</f>
        <v>1692</v>
      </c>
      <c r="X130" s="208"/>
      <c r="Y130" s="208"/>
      <c r="Z130" s="208"/>
      <c r="AA130" s="208"/>
      <c r="AB130" s="208"/>
      <c r="AC130" s="208"/>
      <c r="AD130" s="43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5"/>
      <c r="AQ130" s="43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5"/>
      <c r="BD130" s="217">
        <f t="shared" si="3"/>
        <v>1692</v>
      </c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08">
        <f>972+840</f>
        <v>1812</v>
      </c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08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5"/>
      <c r="CX130" s="43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5"/>
      <c r="DM130" s="217">
        <f t="shared" si="4"/>
        <v>1812</v>
      </c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</row>
    <row r="131" spans="2:131" s="52" customFormat="1" ht="21.75" customHeight="1" hidden="1">
      <c r="B131" s="58">
        <v>6</v>
      </c>
      <c r="C131" s="183" t="s">
        <v>192</v>
      </c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34"/>
      <c r="W131" s="208">
        <f>114.4+72</f>
        <v>186.4</v>
      </c>
      <c r="X131" s="208"/>
      <c r="Y131" s="208"/>
      <c r="Z131" s="208"/>
      <c r="AA131" s="208"/>
      <c r="AB131" s="208"/>
      <c r="AC131" s="208"/>
      <c r="AD131" s="43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5"/>
      <c r="AQ131" s="43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5"/>
      <c r="BD131" s="217">
        <f>W131</f>
        <v>186.4</v>
      </c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08">
        <f>114.4+72</f>
        <v>186.4</v>
      </c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08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5"/>
      <c r="CX131" s="43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5"/>
      <c r="DM131" s="217">
        <f>BT131</f>
        <v>186.4</v>
      </c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</row>
    <row r="132" spans="2:131" s="52" customFormat="1" ht="42.75" customHeight="1" hidden="1">
      <c r="B132" s="58">
        <v>7</v>
      </c>
      <c r="C132" s="183" t="s">
        <v>193</v>
      </c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34"/>
      <c r="W132" s="208">
        <v>122.5</v>
      </c>
      <c r="X132" s="208"/>
      <c r="Y132" s="208"/>
      <c r="Z132" s="208"/>
      <c r="AA132" s="208"/>
      <c r="AB132" s="208"/>
      <c r="AC132" s="208"/>
      <c r="AD132" s="43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3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5"/>
      <c r="BD132" s="217">
        <f t="shared" si="3"/>
        <v>122.5</v>
      </c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08">
        <v>122.5</v>
      </c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208"/>
      <c r="CG132" s="208"/>
      <c r="CH132" s="208"/>
      <c r="CI132" s="208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5"/>
      <c r="CX132" s="43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5"/>
      <c r="DM132" s="217">
        <f t="shared" si="4"/>
        <v>122.5</v>
      </c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</row>
    <row r="133" spans="2:131" s="57" customFormat="1" ht="21" customHeight="1">
      <c r="B133" s="132" t="s">
        <v>207</v>
      </c>
      <c r="C133" s="477" t="s">
        <v>29</v>
      </c>
      <c r="D133" s="477"/>
      <c r="E133" s="477"/>
      <c r="F133" s="477"/>
      <c r="G133" s="477"/>
      <c r="H133" s="477"/>
      <c r="I133" s="477"/>
      <c r="J133" s="477"/>
      <c r="K133" s="477"/>
      <c r="L133" s="477"/>
      <c r="M133" s="477"/>
      <c r="N133" s="477"/>
      <c r="O133" s="477"/>
      <c r="P133" s="477"/>
      <c r="Q133" s="477"/>
      <c r="R133" s="477"/>
      <c r="S133" s="477"/>
      <c r="T133" s="477"/>
      <c r="U133" s="477"/>
      <c r="V133" s="477"/>
      <c r="W133" s="207">
        <f>W134</f>
        <v>1417.06</v>
      </c>
      <c r="X133" s="207"/>
      <c r="Y133" s="207"/>
      <c r="Z133" s="207"/>
      <c r="AA133" s="207"/>
      <c r="AB133" s="207"/>
      <c r="AC133" s="207"/>
      <c r="AD133" s="39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1"/>
      <c r="AQ133" s="39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1"/>
      <c r="BD133" s="207">
        <f t="shared" si="3"/>
        <v>1417.06</v>
      </c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>
        <f>BT134</f>
        <v>1492.087</v>
      </c>
      <c r="BU133" s="207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39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1"/>
      <c r="CX133" s="39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1"/>
      <c r="DM133" s="239">
        <f t="shared" si="4"/>
        <v>1492.087</v>
      </c>
      <c r="DN133" s="240"/>
      <c r="DO133" s="240"/>
      <c r="DP133" s="240"/>
      <c r="DQ133" s="240"/>
      <c r="DR133" s="240"/>
      <c r="DS133" s="240"/>
      <c r="DT133" s="240"/>
      <c r="DU133" s="240"/>
      <c r="DV133" s="240"/>
      <c r="DW133" s="240"/>
      <c r="DX133" s="240"/>
      <c r="DY133" s="240"/>
      <c r="DZ133" s="240"/>
      <c r="EA133" s="241"/>
    </row>
    <row r="134" spans="2:131" s="52" customFormat="1" ht="32.25" customHeight="1">
      <c r="B134" s="58">
        <v>1</v>
      </c>
      <c r="C134" s="475" t="s">
        <v>213</v>
      </c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17">
        <v>1417.06</v>
      </c>
      <c r="X134" s="217"/>
      <c r="Y134" s="217"/>
      <c r="Z134" s="217"/>
      <c r="AA134" s="217"/>
      <c r="AB134" s="217"/>
      <c r="AC134" s="217"/>
      <c r="AD134" s="43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5"/>
      <c r="AQ134" s="43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5"/>
      <c r="BD134" s="217">
        <f t="shared" si="3"/>
        <v>1417.06</v>
      </c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>
        <v>1492.087</v>
      </c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43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5"/>
      <c r="CX134" s="43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5"/>
      <c r="DM134" s="166">
        <f t="shared" si="4"/>
        <v>1492.087</v>
      </c>
      <c r="DN134" s="167"/>
      <c r="DO134" s="167"/>
      <c r="DP134" s="167"/>
      <c r="DQ134" s="167"/>
      <c r="DR134" s="167"/>
      <c r="DS134" s="167"/>
      <c r="DT134" s="167"/>
      <c r="DU134" s="167"/>
      <c r="DV134" s="167"/>
      <c r="DW134" s="167"/>
      <c r="DX134" s="167"/>
      <c r="DY134" s="167"/>
      <c r="DZ134" s="167"/>
      <c r="EA134" s="168"/>
    </row>
    <row r="135" spans="2:131" ht="11.25" customHeight="1">
      <c r="B135" s="59"/>
      <c r="C135" s="244" t="s">
        <v>30</v>
      </c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5">
        <f>W133+W125</f>
        <v>11196.499</v>
      </c>
      <c r="X135" s="245"/>
      <c r="Y135" s="245"/>
      <c r="Z135" s="245"/>
      <c r="AA135" s="245"/>
      <c r="AB135" s="245"/>
      <c r="AC135" s="245"/>
      <c r="AD135" s="49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1"/>
      <c r="AQ135" s="49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1"/>
      <c r="BD135" s="245">
        <f>BD133+BD125</f>
        <v>11196.499</v>
      </c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>
        <f>BT133+BT125</f>
        <v>11539.103</v>
      </c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49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1"/>
      <c r="CX135" s="49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1"/>
      <c r="DM135" s="373">
        <f>DM133+DM125</f>
        <v>11539.103</v>
      </c>
      <c r="DN135" s="374"/>
      <c r="DO135" s="374"/>
      <c r="DP135" s="374"/>
      <c r="DQ135" s="374"/>
      <c r="DR135" s="374"/>
      <c r="DS135" s="374"/>
      <c r="DT135" s="374"/>
      <c r="DU135" s="374"/>
      <c r="DV135" s="374"/>
      <c r="DW135" s="374"/>
      <c r="DX135" s="374"/>
      <c r="DY135" s="374"/>
      <c r="DZ135" s="374"/>
      <c r="EA135" s="375"/>
    </row>
    <row r="137" spans="1:180" ht="11.25" customHeight="1">
      <c r="A137"/>
      <c r="B137" s="8" t="s">
        <v>49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</row>
    <row r="138" spans="1:180" ht="11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</row>
    <row r="139" spans="1:180" ht="11.25" customHeight="1">
      <c r="A139"/>
      <c r="B139" s="243" t="s">
        <v>159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3"/>
      <c r="BB139" s="243"/>
      <c r="BC139" s="243"/>
      <c r="BD139" s="243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3"/>
      <c r="CL139" s="243"/>
      <c r="CM139" s="243"/>
      <c r="CN139" s="243"/>
      <c r="CO139" s="243"/>
      <c r="CP139" s="243"/>
      <c r="CQ139" s="243"/>
      <c r="CR139" s="243"/>
      <c r="CS139" s="243"/>
      <c r="CT139" s="243"/>
      <c r="CU139" s="243"/>
      <c r="CV139" s="243"/>
      <c r="CW139" s="243"/>
      <c r="CX139" s="243"/>
      <c r="CY139" s="243"/>
      <c r="CZ139" s="243"/>
      <c r="DA139" s="243"/>
      <c r="DB139" s="243"/>
      <c r="DC139" s="243"/>
      <c r="DD139" s="243"/>
      <c r="DE139" s="243"/>
      <c r="DF139" s="243"/>
      <c r="DG139" s="243"/>
      <c r="DH139" s="243"/>
      <c r="DI139" s="243"/>
      <c r="DJ139" s="243"/>
      <c r="DK139" s="243"/>
      <c r="DL139" s="243"/>
      <c r="DM139" s="243"/>
      <c r="DN139" s="243"/>
      <c r="DO139" s="243"/>
      <c r="DP139" s="243"/>
      <c r="DQ139" s="243"/>
      <c r="DR139" s="243"/>
      <c r="DS139" s="243"/>
      <c r="DT139" s="243"/>
      <c r="DU139" s="243"/>
      <c r="DV139" s="243"/>
      <c r="DW139" s="243"/>
      <c r="DX139" s="243"/>
      <c r="DY139" s="243"/>
      <c r="DZ139" s="243"/>
      <c r="EA139" s="243"/>
      <c r="EB139" s="243"/>
      <c r="EC139" s="243"/>
      <c r="ED139" s="243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</row>
    <row r="140" spans="1:180" ht="11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</row>
    <row r="141" spans="2:146" s="60" customFormat="1" ht="20.25" customHeight="1">
      <c r="B141" s="383" t="s">
        <v>12</v>
      </c>
      <c r="C141" s="385"/>
      <c r="D141" s="277" t="s">
        <v>50</v>
      </c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383" t="s">
        <v>51</v>
      </c>
      <c r="Z141" s="383"/>
      <c r="AA141" s="383"/>
      <c r="AB141" s="383"/>
      <c r="AC141" s="383"/>
      <c r="AD141" s="383"/>
      <c r="AE141" s="383"/>
      <c r="AF141" s="383"/>
      <c r="AG141" s="383"/>
      <c r="AH141" s="383" t="s">
        <v>52</v>
      </c>
      <c r="AI141" s="383"/>
      <c r="AJ141" s="383"/>
      <c r="AK141" s="383"/>
      <c r="AL141" s="383"/>
      <c r="AM141" s="383"/>
      <c r="AN141" s="383"/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  <c r="AY141" s="383"/>
      <c r="AZ141" s="383"/>
      <c r="BA141" s="383"/>
      <c r="BB141" s="383"/>
      <c r="BC141" s="383"/>
      <c r="BD141" s="383"/>
      <c r="BE141" s="383"/>
      <c r="BF141" s="383"/>
      <c r="BG141" s="383"/>
      <c r="BH141" s="383"/>
      <c r="BI141" s="221" t="s">
        <v>148</v>
      </c>
      <c r="BJ141" s="221"/>
      <c r="BK141" s="221"/>
      <c r="BL141" s="221"/>
      <c r="BM141" s="221"/>
      <c r="BN141" s="221"/>
      <c r="BO141" s="221"/>
      <c r="BP141" s="221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1"/>
      <c r="CK141" s="221"/>
      <c r="CL141" s="221"/>
      <c r="CM141" s="221"/>
      <c r="CN141" s="221" t="s">
        <v>149</v>
      </c>
      <c r="CO141" s="221"/>
      <c r="CP141" s="221"/>
      <c r="CQ141" s="221"/>
      <c r="CR141" s="221"/>
      <c r="CS141" s="221"/>
      <c r="CT141" s="221"/>
      <c r="CU141" s="221"/>
      <c r="CV141" s="221"/>
      <c r="CW141" s="221"/>
      <c r="CX141" s="221"/>
      <c r="CY141" s="221"/>
      <c r="CZ141" s="221"/>
      <c r="DA141" s="221"/>
      <c r="DB141" s="221"/>
      <c r="DC141" s="221"/>
      <c r="DD141" s="221"/>
      <c r="DE141" s="221"/>
      <c r="DF141" s="221"/>
      <c r="DG141" s="221"/>
      <c r="DH141" s="221"/>
      <c r="DI141" s="221"/>
      <c r="DJ141" s="221"/>
      <c r="DK141" s="221"/>
      <c r="DL141" s="221"/>
      <c r="DM141" s="221"/>
      <c r="DN141" s="221"/>
      <c r="DO141" s="221"/>
      <c r="DP141" s="221"/>
      <c r="DQ141" s="295" t="s">
        <v>150</v>
      </c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  <c r="EC141" s="296"/>
      <c r="ED141" s="296"/>
      <c r="EE141" s="296"/>
      <c r="EF141" s="296"/>
      <c r="EG141" s="296"/>
      <c r="EH141" s="296"/>
      <c r="EI141" s="296"/>
      <c r="EJ141" s="296"/>
      <c r="EK141" s="296"/>
      <c r="EL141" s="296"/>
      <c r="EM141" s="296"/>
      <c r="EN141" s="296"/>
      <c r="EO141" s="296"/>
      <c r="EP141" s="297"/>
    </row>
    <row r="142" spans="2:146" s="60" customFormat="1" ht="27.75" customHeight="1">
      <c r="B142" s="278"/>
      <c r="C142" s="280"/>
      <c r="D142" s="278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80"/>
      <c r="Y142" s="278"/>
      <c r="Z142" s="279"/>
      <c r="AA142" s="279"/>
      <c r="AB142" s="279"/>
      <c r="AC142" s="279"/>
      <c r="AD142" s="279"/>
      <c r="AE142" s="279"/>
      <c r="AF142" s="279"/>
      <c r="AG142" s="279"/>
      <c r="AH142" s="278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21" t="s">
        <v>53</v>
      </c>
      <c r="BJ142" s="221"/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/>
      <c r="BU142" s="221"/>
      <c r="BV142" s="221"/>
      <c r="BW142" s="221" t="s">
        <v>20</v>
      </c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21"/>
      <c r="CK142" s="221"/>
      <c r="CL142" s="221"/>
      <c r="CM142" s="221"/>
      <c r="CN142" s="221" t="s">
        <v>53</v>
      </c>
      <c r="CO142" s="221"/>
      <c r="CP142" s="221"/>
      <c r="CQ142" s="221"/>
      <c r="CR142" s="221"/>
      <c r="CS142" s="221"/>
      <c r="CT142" s="221"/>
      <c r="CU142" s="221"/>
      <c r="CV142" s="221"/>
      <c r="CW142" s="221"/>
      <c r="CX142" s="221"/>
      <c r="CY142" s="221"/>
      <c r="CZ142" s="221"/>
      <c r="DA142" s="221"/>
      <c r="DB142" s="221" t="s">
        <v>20</v>
      </c>
      <c r="DC142" s="221"/>
      <c r="DD142" s="221"/>
      <c r="DE142" s="221"/>
      <c r="DF142" s="221"/>
      <c r="DG142" s="221"/>
      <c r="DH142" s="221"/>
      <c r="DI142" s="221"/>
      <c r="DJ142" s="221"/>
      <c r="DK142" s="221"/>
      <c r="DL142" s="221"/>
      <c r="DM142" s="221"/>
      <c r="DN142" s="221"/>
      <c r="DO142" s="221"/>
      <c r="DP142" s="221"/>
      <c r="DQ142" s="295" t="s">
        <v>53</v>
      </c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  <c r="EC142" s="297"/>
      <c r="ED142" s="221" t="s">
        <v>20</v>
      </c>
      <c r="EE142" s="221"/>
      <c r="EF142" s="221"/>
      <c r="EG142" s="221"/>
      <c r="EH142" s="221"/>
      <c r="EI142" s="221"/>
      <c r="EJ142" s="221"/>
      <c r="EK142" s="221"/>
      <c r="EL142" s="221"/>
      <c r="EM142" s="221"/>
      <c r="EN142" s="221"/>
      <c r="EO142" s="221"/>
      <c r="EP142" s="221"/>
    </row>
    <row r="143" spans="2:146" s="52" customFormat="1" ht="11.25" customHeight="1">
      <c r="B143" s="292">
        <v>1</v>
      </c>
      <c r="C143" s="294"/>
      <c r="D143" s="222">
        <v>2</v>
      </c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>
        <v>3</v>
      </c>
      <c r="Z143" s="222"/>
      <c r="AA143" s="222"/>
      <c r="AB143" s="222"/>
      <c r="AC143" s="222"/>
      <c r="AD143" s="222"/>
      <c r="AE143" s="222"/>
      <c r="AF143" s="222"/>
      <c r="AG143" s="222"/>
      <c r="AH143" s="222">
        <v>4</v>
      </c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>
        <v>5</v>
      </c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>
        <v>6</v>
      </c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>
        <v>7</v>
      </c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>
        <v>8</v>
      </c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92">
        <v>9</v>
      </c>
      <c r="DR143" s="293"/>
      <c r="DS143" s="293"/>
      <c r="DT143" s="293"/>
      <c r="DU143" s="293"/>
      <c r="DV143" s="293"/>
      <c r="DW143" s="293"/>
      <c r="DX143" s="293"/>
      <c r="DY143" s="293"/>
      <c r="DZ143" s="293"/>
      <c r="EA143" s="293"/>
      <c r="EB143" s="293"/>
      <c r="EC143" s="294"/>
      <c r="ED143" s="222">
        <v>10</v>
      </c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</row>
    <row r="144" spans="2:146" s="61" customFormat="1" ht="12" customHeight="1">
      <c r="B144" s="300" t="s">
        <v>190</v>
      </c>
      <c r="C144" s="301"/>
      <c r="D144" s="223" t="s">
        <v>35</v>
      </c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4"/>
      <c r="EG144" s="224"/>
      <c r="EH144" s="224"/>
      <c r="EI144" s="224"/>
      <c r="EJ144" s="224"/>
      <c r="EK144" s="224"/>
      <c r="EL144" s="224"/>
      <c r="EM144" s="224"/>
      <c r="EN144" s="224"/>
      <c r="EO144" s="224"/>
      <c r="EP144" s="225"/>
    </row>
    <row r="145" spans="2:146" s="61" customFormat="1" ht="12" customHeight="1">
      <c r="B145" s="292">
        <v>1</v>
      </c>
      <c r="C145" s="294"/>
      <c r="D145" s="223" t="s">
        <v>198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4"/>
      <c r="CH145" s="224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4"/>
      <c r="DN145" s="224"/>
      <c r="DO145" s="224"/>
      <c r="DP145" s="224"/>
      <c r="DQ145" s="224"/>
      <c r="DR145" s="224"/>
      <c r="DS145" s="224"/>
      <c r="DT145" s="224"/>
      <c r="DU145" s="224"/>
      <c r="DV145" s="224"/>
      <c r="DW145" s="224"/>
      <c r="DX145" s="224"/>
      <c r="DY145" s="224"/>
      <c r="DZ145" s="224"/>
      <c r="EA145" s="224"/>
      <c r="EB145" s="224"/>
      <c r="EC145" s="224"/>
      <c r="ED145" s="224"/>
      <c r="EE145" s="224"/>
      <c r="EF145" s="224"/>
      <c r="EG145" s="224"/>
      <c r="EH145" s="224"/>
      <c r="EI145" s="224"/>
      <c r="EJ145" s="224"/>
      <c r="EK145" s="224"/>
      <c r="EL145" s="224"/>
      <c r="EM145" s="224"/>
      <c r="EN145" s="224"/>
      <c r="EO145" s="224"/>
      <c r="EP145" s="225"/>
    </row>
    <row r="146" spans="2:146" s="61" customFormat="1" ht="12" customHeight="1" hidden="1">
      <c r="B146" s="226" t="s">
        <v>54</v>
      </c>
      <c r="C146" s="227"/>
      <c r="D146" s="223" t="s">
        <v>55</v>
      </c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  <c r="CH146" s="224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4"/>
      <c r="DN146" s="224"/>
      <c r="DO146" s="224"/>
      <c r="DP146" s="224"/>
      <c r="DQ146" s="224"/>
      <c r="DR146" s="224"/>
      <c r="DS146" s="224"/>
      <c r="DT146" s="224"/>
      <c r="DU146" s="224"/>
      <c r="DV146" s="224"/>
      <c r="DW146" s="224"/>
      <c r="DX146" s="224"/>
      <c r="DY146" s="224"/>
      <c r="DZ146" s="224"/>
      <c r="EA146" s="224"/>
      <c r="EB146" s="224"/>
      <c r="EC146" s="224"/>
      <c r="ED146" s="224"/>
      <c r="EE146" s="224"/>
      <c r="EF146" s="224"/>
      <c r="EG146" s="224"/>
      <c r="EH146" s="224"/>
      <c r="EI146" s="224"/>
      <c r="EJ146" s="224"/>
      <c r="EK146" s="224"/>
      <c r="EL146" s="224"/>
      <c r="EM146" s="224"/>
      <c r="EN146" s="224"/>
      <c r="EO146" s="224"/>
      <c r="EP146" s="225"/>
    </row>
    <row r="147" spans="2:146" s="52" customFormat="1" ht="11.25" customHeight="1" hidden="1">
      <c r="B147" s="62"/>
      <c r="C147" s="63"/>
      <c r="D147" s="180" t="s">
        <v>56</v>
      </c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  <c r="CH147" s="181"/>
      <c r="CI147" s="181"/>
      <c r="CJ147" s="181"/>
      <c r="CK147" s="181"/>
      <c r="CL147" s="181"/>
      <c r="CM147" s="181"/>
      <c r="CN147" s="181"/>
      <c r="CO147" s="181"/>
      <c r="CP147" s="181"/>
      <c r="CQ147" s="181"/>
      <c r="CR147" s="181"/>
      <c r="CS147" s="181"/>
      <c r="CT147" s="181"/>
      <c r="CU147" s="181"/>
      <c r="CV147" s="181"/>
      <c r="CW147" s="181"/>
      <c r="CX147" s="181"/>
      <c r="CY147" s="181"/>
      <c r="CZ147" s="181"/>
      <c r="DA147" s="181"/>
      <c r="DB147" s="181"/>
      <c r="DC147" s="181"/>
      <c r="DD147" s="181"/>
      <c r="DE147" s="181"/>
      <c r="DF147" s="181"/>
      <c r="DG147" s="181"/>
      <c r="DH147" s="181"/>
      <c r="DI147" s="181"/>
      <c r="DJ147" s="181"/>
      <c r="DK147" s="181"/>
      <c r="DL147" s="181"/>
      <c r="DM147" s="181"/>
      <c r="DN147" s="181"/>
      <c r="DO147" s="181"/>
      <c r="DP147" s="181"/>
      <c r="DQ147" s="181"/>
      <c r="DR147" s="181"/>
      <c r="DS147" s="181"/>
      <c r="DT147" s="181"/>
      <c r="DU147" s="181"/>
      <c r="DV147" s="181"/>
      <c r="DW147" s="181"/>
      <c r="DX147" s="181"/>
      <c r="DY147" s="181"/>
      <c r="DZ147" s="181"/>
      <c r="EA147" s="181"/>
      <c r="EB147" s="181"/>
      <c r="EC147" s="181"/>
      <c r="ED147" s="181"/>
      <c r="EE147" s="181"/>
      <c r="EF147" s="181"/>
      <c r="EG147" s="181"/>
      <c r="EH147" s="181"/>
      <c r="EI147" s="181"/>
      <c r="EJ147" s="181"/>
      <c r="EK147" s="181"/>
      <c r="EL147" s="181"/>
      <c r="EM147" s="181"/>
      <c r="EN147" s="181"/>
      <c r="EO147" s="181"/>
      <c r="EP147" s="182"/>
    </row>
    <row r="148" spans="2:146" s="52" customFormat="1" ht="11.25" customHeight="1" hidden="1">
      <c r="B148" s="205">
        <v>1</v>
      </c>
      <c r="C148" s="206"/>
      <c r="D148" s="204" t="s">
        <v>210</v>
      </c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1"/>
      <c r="Y148" s="204" t="s">
        <v>62</v>
      </c>
      <c r="Z148" s="170"/>
      <c r="AA148" s="170"/>
      <c r="AB148" s="170"/>
      <c r="AC148" s="170"/>
      <c r="AD148" s="170"/>
      <c r="AE148" s="170"/>
      <c r="AF148" s="170"/>
      <c r="AG148" s="171"/>
      <c r="AH148" s="169" t="s">
        <v>59</v>
      </c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1"/>
      <c r="BI148" s="43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5"/>
      <c r="BW148" s="43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5"/>
      <c r="CN148" s="43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5"/>
      <c r="DB148" s="43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5"/>
      <c r="DQ148" s="43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5"/>
      <c r="ED148" s="43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5"/>
    </row>
    <row r="149" spans="2:146" s="52" customFormat="1" ht="11.25" customHeight="1" hidden="1">
      <c r="B149" s="149"/>
      <c r="C149" s="63"/>
      <c r="D149" s="180" t="s">
        <v>60</v>
      </c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  <c r="CH149" s="181"/>
      <c r="CI149" s="181"/>
      <c r="CJ149" s="181"/>
      <c r="CK149" s="181"/>
      <c r="CL149" s="181"/>
      <c r="CM149" s="181"/>
      <c r="CN149" s="181"/>
      <c r="CO149" s="181"/>
      <c r="CP149" s="181"/>
      <c r="CQ149" s="181"/>
      <c r="CR149" s="181"/>
      <c r="CS149" s="181"/>
      <c r="CT149" s="181"/>
      <c r="CU149" s="181"/>
      <c r="CV149" s="181"/>
      <c r="CW149" s="181"/>
      <c r="CX149" s="181"/>
      <c r="CY149" s="181"/>
      <c r="CZ149" s="181"/>
      <c r="DA149" s="181"/>
      <c r="DB149" s="181"/>
      <c r="DC149" s="181"/>
      <c r="DD149" s="181"/>
      <c r="DE149" s="181"/>
      <c r="DF149" s="181"/>
      <c r="DG149" s="181"/>
      <c r="DH149" s="181"/>
      <c r="DI149" s="181"/>
      <c r="DJ149" s="181"/>
      <c r="DK149" s="181"/>
      <c r="DL149" s="181"/>
      <c r="DM149" s="181"/>
      <c r="DN149" s="181"/>
      <c r="DO149" s="181"/>
      <c r="DP149" s="181"/>
      <c r="DQ149" s="181"/>
      <c r="DR149" s="181"/>
      <c r="DS149" s="181"/>
      <c r="DT149" s="181"/>
      <c r="DU149" s="181"/>
      <c r="DV149" s="181"/>
      <c r="DW149" s="181"/>
      <c r="DX149" s="181"/>
      <c r="DY149" s="181"/>
      <c r="DZ149" s="181"/>
      <c r="EA149" s="181"/>
      <c r="EB149" s="181"/>
      <c r="EC149" s="181"/>
      <c r="ED149" s="181"/>
      <c r="EE149" s="181"/>
      <c r="EF149" s="181"/>
      <c r="EG149" s="181"/>
      <c r="EH149" s="181"/>
      <c r="EI149" s="181"/>
      <c r="EJ149" s="181"/>
      <c r="EK149" s="181"/>
      <c r="EL149" s="181"/>
      <c r="EM149" s="181"/>
      <c r="EN149" s="181"/>
      <c r="EO149" s="181"/>
      <c r="EP149" s="182"/>
    </row>
    <row r="150" spans="2:146" s="52" customFormat="1" ht="11.25" customHeight="1" hidden="1">
      <c r="B150" s="205">
        <v>1</v>
      </c>
      <c r="C150" s="206"/>
      <c r="D150" s="169" t="s">
        <v>61</v>
      </c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1"/>
      <c r="Y150" s="169" t="s">
        <v>62</v>
      </c>
      <c r="Z150" s="170"/>
      <c r="AA150" s="170"/>
      <c r="AB150" s="170"/>
      <c r="AC150" s="170"/>
      <c r="AD150" s="170"/>
      <c r="AE150" s="170"/>
      <c r="AF150" s="170"/>
      <c r="AG150" s="171"/>
      <c r="AH150" s="169" t="s">
        <v>59</v>
      </c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1"/>
      <c r="BI150" s="43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5"/>
      <c r="BW150" s="43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5"/>
      <c r="CN150" s="43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5"/>
      <c r="DB150" s="43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5"/>
      <c r="DQ150" s="43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5"/>
      <c r="ED150" s="43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5"/>
    </row>
    <row r="151" spans="2:146" s="52" customFormat="1" ht="11.25" customHeight="1" hidden="1">
      <c r="B151" s="62"/>
      <c r="C151" s="63"/>
      <c r="D151" s="180" t="s">
        <v>63</v>
      </c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181"/>
      <c r="CO151" s="181"/>
      <c r="CP151" s="181"/>
      <c r="CQ151" s="181"/>
      <c r="CR151" s="181"/>
      <c r="CS151" s="181"/>
      <c r="CT151" s="181"/>
      <c r="CU151" s="181"/>
      <c r="CV151" s="181"/>
      <c r="CW151" s="181"/>
      <c r="CX151" s="181"/>
      <c r="CY151" s="181"/>
      <c r="CZ151" s="181"/>
      <c r="DA151" s="181"/>
      <c r="DB151" s="181"/>
      <c r="DC151" s="181"/>
      <c r="DD151" s="181"/>
      <c r="DE151" s="181"/>
      <c r="DF151" s="181"/>
      <c r="DG151" s="181"/>
      <c r="DH151" s="181"/>
      <c r="DI151" s="181"/>
      <c r="DJ151" s="181"/>
      <c r="DK151" s="181"/>
      <c r="DL151" s="181"/>
      <c r="DM151" s="181"/>
      <c r="DN151" s="181"/>
      <c r="DO151" s="181"/>
      <c r="DP151" s="181"/>
      <c r="DQ151" s="181"/>
      <c r="DR151" s="181"/>
      <c r="DS151" s="181"/>
      <c r="DT151" s="181"/>
      <c r="DU151" s="181"/>
      <c r="DV151" s="181"/>
      <c r="DW151" s="181"/>
      <c r="DX151" s="181"/>
      <c r="DY151" s="181"/>
      <c r="DZ151" s="181"/>
      <c r="EA151" s="181"/>
      <c r="EB151" s="181"/>
      <c r="EC151" s="181"/>
      <c r="ED151" s="181"/>
      <c r="EE151" s="181"/>
      <c r="EF151" s="181"/>
      <c r="EG151" s="181"/>
      <c r="EH151" s="181"/>
      <c r="EI151" s="181"/>
      <c r="EJ151" s="181"/>
      <c r="EK151" s="181"/>
      <c r="EL151" s="181"/>
      <c r="EM151" s="181"/>
      <c r="EN151" s="181"/>
      <c r="EO151" s="181"/>
      <c r="EP151" s="182"/>
    </row>
    <row r="152" spans="2:146" s="52" customFormat="1" ht="11.25" customHeight="1" hidden="1">
      <c r="B152" s="205">
        <v>1</v>
      </c>
      <c r="C152" s="206"/>
      <c r="D152" s="169" t="s">
        <v>64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1"/>
      <c r="Y152" s="169" t="s">
        <v>65</v>
      </c>
      <c r="Z152" s="170"/>
      <c r="AA152" s="170"/>
      <c r="AB152" s="170"/>
      <c r="AC152" s="170"/>
      <c r="AD152" s="170"/>
      <c r="AE152" s="170"/>
      <c r="AF152" s="170"/>
      <c r="AG152" s="171"/>
      <c r="AH152" s="169" t="s">
        <v>66</v>
      </c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1"/>
      <c r="BI152" s="43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5"/>
      <c r="BW152" s="43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5"/>
      <c r="CN152" s="43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5"/>
      <c r="DB152" s="43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5"/>
      <c r="DQ152" s="43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5"/>
      <c r="ED152" s="43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5"/>
    </row>
    <row r="153" spans="2:146" s="61" customFormat="1" ht="23.25" customHeight="1" hidden="1">
      <c r="B153" s="226" t="s">
        <v>67</v>
      </c>
      <c r="C153" s="227"/>
      <c r="D153" s="223" t="s">
        <v>68</v>
      </c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4"/>
      <c r="CL153" s="224"/>
      <c r="CM153" s="224"/>
      <c r="CN153" s="224"/>
      <c r="CO153" s="224"/>
      <c r="CP153" s="224"/>
      <c r="CQ153" s="224"/>
      <c r="CR153" s="224"/>
      <c r="CS153" s="224"/>
      <c r="CT153" s="224"/>
      <c r="CU153" s="224"/>
      <c r="CV153" s="224"/>
      <c r="CW153" s="224"/>
      <c r="CX153" s="224"/>
      <c r="CY153" s="224"/>
      <c r="CZ153" s="224"/>
      <c r="DA153" s="224"/>
      <c r="DB153" s="224"/>
      <c r="DC153" s="224"/>
      <c r="DD153" s="224"/>
      <c r="DE153" s="224"/>
      <c r="DF153" s="224"/>
      <c r="DG153" s="224"/>
      <c r="DH153" s="224"/>
      <c r="DI153" s="224"/>
      <c r="DJ153" s="224"/>
      <c r="DK153" s="224"/>
      <c r="DL153" s="224"/>
      <c r="DM153" s="224"/>
      <c r="DN153" s="224"/>
      <c r="DO153" s="224"/>
      <c r="DP153" s="224"/>
      <c r="DQ153" s="224"/>
      <c r="DR153" s="224"/>
      <c r="DS153" s="224"/>
      <c r="DT153" s="224"/>
      <c r="DU153" s="224"/>
      <c r="DV153" s="224"/>
      <c r="DW153" s="224"/>
      <c r="DX153" s="224"/>
      <c r="DY153" s="224"/>
      <c r="DZ153" s="224"/>
      <c r="EA153" s="224"/>
      <c r="EB153" s="224"/>
      <c r="EC153" s="224"/>
      <c r="ED153" s="224"/>
      <c r="EE153" s="224"/>
      <c r="EF153" s="224"/>
      <c r="EG153" s="224"/>
      <c r="EH153" s="224"/>
      <c r="EI153" s="224"/>
      <c r="EJ153" s="224"/>
      <c r="EK153" s="224"/>
      <c r="EL153" s="224"/>
      <c r="EM153" s="224"/>
      <c r="EN153" s="224"/>
      <c r="EO153" s="224"/>
      <c r="EP153" s="225"/>
    </row>
    <row r="154" spans="2:146" s="52" customFormat="1" ht="11.25" customHeight="1">
      <c r="B154" s="62"/>
      <c r="C154" s="63"/>
      <c r="D154" s="180" t="s">
        <v>56</v>
      </c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1"/>
      <c r="CN154" s="181"/>
      <c r="CO154" s="181"/>
      <c r="CP154" s="181"/>
      <c r="CQ154" s="181"/>
      <c r="CR154" s="181"/>
      <c r="CS154" s="181"/>
      <c r="CT154" s="181"/>
      <c r="CU154" s="181"/>
      <c r="CV154" s="181"/>
      <c r="CW154" s="181"/>
      <c r="CX154" s="181"/>
      <c r="CY154" s="181"/>
      <c r="CZ154" s="181"/>
      <c r="DA154" s="181"/>
      <c r="DB154" s="181"/>
      <c r="DC154" s="181"/>
      <c r="DD154" s="181"/>
      <c r="DE154" s="181"/>
      <c r="DF154" s="181"/>
      <c r="DG154" s="181"/>
      <c r="DH154" s="181"/>
      <c r="DI154" s="181"/>
      <c r="DJ154" s="181"/>
      <c r="DK154" s="181"/>
      <c r="DL154" s="181"/>
      <c r="DM154" s="181"/>
      <c r="DN154" s="181"/>
      <c r="DO154" s="181"/>
      <c r="DP154" s="181"/>
      <c r="DQ154" s="181"/>
      <c r="DR154" s="181"/>
      <c r="DS154" s="181"/>
      <c r="DT154" s="181"/>
      <c r="DU154" s="181"/>
      <c r="DV154" s="181"/>
      <c r="DW154" s="181"/>
      <c r="DX154" s="181"/>
      <c r="DY154" s="181"/>
      <c r="DZ154" s="181"/>
      <c r="EA154" s="181"/>
      <c r="EB154" s="181"/>
      <c r="EC154" s="181"/>
      <c r="ED154" s="181"/>
      <c r="EE154" s="181"/>
      <c r="EF154" s="181"/>
      <c r="EG154" s="181"/>
      <c r="EH154" s="181"/>
      <c r="EI154" s="181"/>
      <c r="EJ154" s="181"/>
      <c r="EK154" s="181"/>
      <c r="EL154" s="181"/>
      <c r="EM154" s="181"/>
      <c r="EN154" s="181"/>
      <c r="EO154" s="181"/>
      <c r="EP154" s="182"/>
    </row>
    <row r="155" spans="2:146" s="52" customFormat="1" ht="11.25" customHeight="1">
      <c r="B155" s="205"/>
      <c r="C155" s="206"/>
      <c r="D155" s="204" t="s">
        <v>210</v>
      </c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1"/>
      <c r="Y155" s="204" t="s">
        <v>62</v>
      </c>
      <c r="Z155" s="170"/>
      <c r="AA155" s="170"/>
      <c r="AB155" s="170"/>
      <c r="AC155" s="170"/>
      <c r="AD155" s="170"/>
      <c r="AE155" s="170"/>
      <c r="AF155" s="170"/>
      <c r="AG155" s="171"/>
      <c r="AH155" s="169" t="s">
        <v>59</v>
      </c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1"/>
      <c r="BI155" s="166">
        <v>666</v>
      </c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8"/>
      <c r="BW155" s="43"/>
      <c r="BX155" s="44"/>
      <c r="BY155" s="44"/>
      <c r="BZ155" s="44"/>
      <c r="CA155" s="44"/>
      <c r="CB155" s="246">
        <v>7</v>
      </c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8"/>
      <c r="CM155" s="45"/>
      <c r="CN155" s="166">
        <v>665</v>
      </c>
      <c r="CO155" s="167"/>
      <c r="CP155" s="167"/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8"/>
      <c r="DB155" s="43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5"/>
      <c r="DQ155" s="166">
        <v>591</v>
      </c>
      <c r="DR155" s="167"/>
      <c r="DS155" s="167"/>
      <c r="DT155" s="167"/>
      <c r="DU155" s="167"/>
      <c r="DV155" s="167"/>
      <c r="DW155" s="167"/>
      <c r="DX155" s="167"/>
      <c r="DY155" s="167"/>
      <c r="DZ155" s="167"/>
      <c r="EA155" s="167"/>
      <c r="EB155" s="167"/>
      <c r="EC155" s="168"/>
      <c r="ED155" s="43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5"/>
    </row>
    <row r="156" spans="2:146" s="52" customFormat="1" ht="11.25" customHeight="1">
      <c r="B156" s="62"/>
      <c r="C156" s="63"/>
      <c r="D156" s="180" t="s">
        <v>60</v>
      </c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1"/>
      <c r="DD156" s="181"/>
      <c r="DE156" s="181"/>
      <c r="DF156" s="181"/>
      <c r="DG156" s="181"/>
      <c r="DH156" s="181"/>
      <c r="DI156" s="181"/>
      <c r="DJ156" s="181"/>
      <c r="DK156" s="181"/>
      <c r="DL156" s="181"/>
      <c r="DM156" s="181"/>
      <c r="DN156" s="181"/>
      <c r="DO156" s="181"/>
      <c r="DP156" s="181"/>
      <c r="DQ156" s="181"/>
      <c r="DR156" s="181"/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1"/>
      <c r="EE156" s="181"/>
      <c r="EF156" s="181"/>
      <c r="EG156" s="181"/>
      <c r="EH156" s="181"/>
      <c r="EI156" s="181"/>
      <c r="EJ156" s="181"/>
      <c r="EK156" s="181"/>
      <c r="EL156" s="181"/>
      <c r="EM156" s="181"/>
      <c r="EN156" s="181"/>
      <c r="EO156" s="181"/>
      <c r="EP156" s="182"/>
    </row>
    <row r="157" spans="2:146" s="52" customFormat="1" ht="11.25" customHeight="1" hidden="1">
      <c r="B157" s="205"/>
      <c r="C157" s="206"/>
      <c r="D157" s="169" t="s">
        <v>69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1"/>
      <c r="Y157" s="169" t="s">
        <v>62</v>
      </c>
      <c r="Z157" s="170"/>
      <c r="AA157" s="170"/>
      <c r="AB157" s="170"/>
      <c r="AC157" s="170"/>
      <c r="AD157" s="170"/>
      <c r="AE157" s="170"/>
      <c r="AF157" s="170"/>
      <c r="AG157" s="171"/>
      <c r="AH157" s="169" t="s">
        <v>59</v>
      </c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1"/>
      <c r="BI157" s="201">
        <f>388+24</f>
        <v>412</v>
      </c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  <c r="BV157" s="203"/>
      <c r="BW157" s="43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5"/>
      <c r="CN157" s="201">
        <f>273+20</f>
        <v>293</v>
      </c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2"/>
      <c r="CY157" s="202"/>
      <c r="CZ157" s="202"/>
      <c r="DA157" s="203"/>
      <c r="DB157" s="43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5"/>
      <c r="DQ157" s="201">
        <f>243+19</f>
        <v>262</v>
      </c>
      <c r="DR157" s="202"/>
      <c r="DS157" s="202"/>
      <c r="DT157" s="202"/>
      <c r="DU157" s="202"/>
      <c r="DV157" s="202"/>
      <c r="DW157" s="202"/>
      <c r="DX157" s="202"/>
      <c r="DY157" s="202"/>
      <c r="DZ157" s="202"/>
      <c r="EA157" s="202"/>
      <c r="EB157" s="202"/>
      <c r="EC157" s="203"/>
      <c r="ED157" s="43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5"/>
    </row>
    <row r="158" spans="2:146" s="52" customFormat="1" ht="11.25" customHeight="1" hidden="1">
      <c r="B158" s="62"/>
      <c r="C158" s="63"/>
      <c r="D158" s="180" t="s">
        <v>63</v>
      </c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1"/>
      <c r="CH158" s="181"/>
      <c r="CI158" s="181"/>
      <c r="CJ158" s="181"/>
      <c r="CK158" s="181"/>
      <c r="CL158" s="181"/>
      <c r="CM158" s="181"/>
      <c r="CN158" s="181"/>
      <c r="CO158" s="181"/>
      <c r="CP158" s="181"/>
      <c r="CQ158" s="181"/>
      <c r="CR158" s="181"/>
      <c r="CS158" s="181"/>
      <c r="CT158" s="181"/>
      <c r="CU158" s="181"/>
      <c r="CV158" s="181"/>
      <c r="CW158" s="181"/>
      <c r="CX158" s="181"/>
      <c r="CY158" s="181"/>
      <c r="CZ158" s="181"/>
      <c r="DA158" s="181"/>
      <c r="DB158" s="181"/>
      <c r="DC158" s="181"/>
      <c r="DD158" s="181"/>
      <c r="DE158" s="181"/>
      <c r="DF158" s="181"/>
      <c r="DG158" s="181"/>
      <c r="DH158" s="181"/>
      <c r="DI158" s="181"/>
      <c r="DJ158" s="181"/>
      <c r="DK158" s="181"/>
      <c r="DL158" s="181"/>
      <c r="DM158" s="181"/>
      <c r="DN158" s="181"/>
      <c r="DO158" s="181"/>
      <c r="DP158" s="181"/>
      <c r="DQ158" s="181"/>
      <c r="DR158" s="181"/>
      <c r="DS158" s="181"/>
      <c r="DT158" s="181"/>
      <c r="DU158" s="181"/>
      <c r="DV158" s="181"/>
      <c r="DW158" s="181"/>
      <c r="DX158" s="181"/>
      <c r="DY158" s="181"/>
      <c r="DZ158" s="181"/>
      <c r="EA158" s="181"/>
      <c r="EB158" s="181"/>
      <c r="EC158" s="181"/>
      <c r="ED158" s="181"/>
      <c r="EE158" s="181"/>
      <c r="EF158" s="181"/>
      <c r="EG158" s="181"/>
      <c r="EH158" s="181"/>
      <c r="EI158" s="181"/>
      <c r="EJ158" s="181"/>
      <c r="EK158" s="181"/>
      <c r="EL158" s="181"/>
      <c r="EM158" s="181"/>
      <c r="EN158" s="181"/>
      <c r="EO158" s="181"/>
      <c r="EP158" s="182"/>
    </row>
    <row r="159" spans="2:146" s="52" customFormat="1" ht="23.25" customHeight="1">
      <c r="B159" s="205"/>
      <c r="C159" s="206"/>
      <c r="D159" s="204" t="s">
        <v>211</v>
      </c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1"/>
      <c r="Y159" s="204" t="s">
        <v>212</v>
      </c>
      <c r="Z159" s="170"/>
      <c r="AA159" s="170"/>
      <c r="AB159" s="170"/>
      <c r="AC159" s="170"/>
      <c r="AD159" s="170"/>
      <c r="AE159" s="170"/>
      <c r="AF159" s="170"/>
      <c r="AG159" s="171"/>
      <c r="AH159" s="169" t="s">
        <v>66</v>
      </c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1"/>
      <c r="BI159" s="195">
        <f>V61*1000/BI155/12</f>
        <v>641.2537537537538</v>
      </c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7"/>
      <c r="BW159" s="43"/>
      <c r="BX159" s="44"/>
      <c r="BY159" s="44"/>
      <c r="BZ159" s="44"/>
      <c r="CA159" s="44"/>
      <c r="CB159" s="246">
        <f>ROUND((AO105*1000/12/CB155),2)</f>
        <v>64449.92</v>
      </c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8"/>
      <c r="CM159" s="45"/>
      <c r="CN159" s="195">
        <f>BR105*1000/CN155/12</f>
        <v>1131.892230576441</v>
      </c>
      <c r="CO159" s="196"/>
      <c r="CP159" s="196"/>
      <c r="CQ159" s="196"/>
      <c r="CR159" s="196"/>
      <c r="CS159" s="196"/>
      <c r="CT159" s="196"/>
      <c r="CU159" s="196"/>
      <c r="CV159" s="196"/>
      <c r="CW159" s="196"/>
      <c r="CX159" s="196"/>
      <c r="CY159" s="196"/>
      <c r="CZ159" s="196"/>
      <c r="DA159" s="197"/>
      <c r="DB159" s="43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5"/>
      <c r="DQ159" s="195">
        <f>DY105*1000/DQ155/12</f>
        <v>1355.9644670050761</v>
      </c>
      <c r="DR159" s="196"/>
      <c r="DS159" s="196"/>
      <c r="DT159" s="196"/>
      <c r="DU159" s="196"/>
      <c r="DV159" s="196"/>
      <c r="DW159" s="196"/>
      <c r="DX159" s="196"/>
      <c r="DY159" s="196"/>
      <c r="DZ159" s="196"/>
      <c r="EA159" s="196"/>
      <c r="EB159" s="196"/>
      <c r="EC159" s="197"/>
      <c r="ED159" s="43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5"/>
    </row>
    <row r="160" spans="2:146" s="61" customFormat="1" ht="12" customHeight="1" hidden="1">
      <c r="B160" s="226" t="s">
        <v>71</v>
      </c>
      <c r="C160" s="227"/>
      <c r="D160" s="223" t="s">
        <v>45</v>
      </c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4"/>
      <c r="EG160" s="224"/>
      <c r="EH160" s="224"/>
      <c r="EI160" s="224"/>
      <c r="EJ160" s="224"/>
      <c r="EK160" s="224"/>
      <c r="EL160" s="224"/>
      <c r="EM160" s="224"/>
      <c r="EN160" s="224"/>
      <c r="EO160" s="224"/>
      <c r="EP160" s="225"/>
    </row>
    <row r="161" spans="2:146" s="52" customFormat="1" ht="11.25" customHeight="1" hidden="1">
      <c r="B161" s="62"/>
      <c r="C161" s="63"/>
      <c r="D161" s="180" t="s">
        <v>56</v>
      </c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  <c r="CH161" s="181"/>
      <c r="CI161" s="181"/>
      <c r="CJ161" s="181"/>
      <c r="CK161" s="181"/>
      <c r="CL161" s="181"/>
      <c r="CM161" s="181"/>
      <c r="CN161" s="181"/>
      <c r="CO161" s="181"/>
      <c r="CP161" s="181"/>
      <c r="CQ161" s="181"/>
      <c r="CR161" s="181"/>
      <c r="CS161" s="181"/>
      <c r="CT161" s="181"/>
      <c r="CU161" s="181"/>
      <c r="CV161" s="181"/>
      <c r="CW161" s="181"/>
      <c r="CX161" s="181"/>
      <c r="CY161" s="181"/>
      <c r="CZ161" s="181"/>
      <c r="DA161" s="181"/>
      <c r="DB161" s="181"/>
      <c r="DC161" s="181"/>
      <c r="DD161" s="181"/>
      <c r="DE161" s="181"/>
      <c r="DF161" s="181"/>
      <c r="DG161" s="181"/>
      <c r="DH161" s="181"/>
      <c r="DI161" s="181"/>
      <c r="DJ161" s="181"/>
      <c r="DK161" s="181"/>
      <c r="DL161" s="181"/>
      <c r="DM161" s="181"/>
      <c r="DN161" s="181"/>
      <c r="DO161" s="181"/>
      <c r="DP161" s="181"/>
      <c r="DQ161" s="181"/>
      <c r="DR161" s="181"/>
      <c r="DS161" s="181"/>
      <c r="DT161" s="181"/>
      <c r="DU161" s="181"/>
      <c r="DV161" s="181"/>
      <c r="DW161" s="181"/>
      <c r="DX161" s="181"/>
      <c r="DY161" s="181"/>
      <c r="DZ161" s="181"/>
      <c r="EA161" s="181"/>
      <c r="EB161" s="181"/>
      <c r="EC161" s="181"/>
      <c r="ED161" s="181"/>
      <c r="EE161" s="181"/>
      <c r="EF161" s="181"/>
      <c r="EG161" s="181"/>
      <c r="EH161" s="181"/>
      <c r="EI161" s="181"/>
      <c r="EJ161" s="181"/>
      <c r="EK161" s="181"/>
      <c r="EL161" s="181"/>
      <c r="EM161" s="181"/>
      <c r="EN161" s="181"/>
      <c r="EO161" s="181"/>
      <c r="EP161" s="182"/>
    </row>
    <row r="162" spans="2:146" s="52" customFormat="1" ht="11.25" customHeight="1" hidden="1">
      <c r="B162" s="205">
        <v>1</v>
      </c>
      <c r="C162" s="206"/>
      <c r="D162" s="169" t="s">
        <v>57</v>
      </c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1"/>
      <c r="Y162" s="169" t="s">
        <v>58</v>
      </c>
      <c r="Z162" s="170"/>
      <c r="AA162" s="170"/>
      <c r="AB162" s="170"/>
      <c r="AC162" s="170"/>
      <c r="AD162" s="170"/>
      <c r="AE162" s="170"/>
      <c r="AF162" s="170"/>
      <c r="AG162" s="171"/>
      <c r="AH162" s="169" t="s">
        <v>59</v>
      </c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1"/>
      <c r="BI162" s="201">
        <f>V107</f>
        <v>523.8</v>
      </c>
      <c r="BJ162" s="202"/>
      <c r="BK162" s="202"/>
      <c r="BL162" s="202"/>
      <c r="BM162" s="202"/>
      <c r="BN162" s="202"/>
      <c r="BO162" s="202"/>
      <c r="BP162" s="202"/>
      <c r="BQ162" s="202"/>
      <c r="BR162" s="202"/>
      <c r="BS162" s="202"/>
      <c r="BT162" s="202"/>
      <c r="BU162" s="202"/>
      <c r="BV162" s="203"/>
      <c r="BW162" s="43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5"/>
      <c r="CN162" s="201">
        <f>BR107</f>
        <v>518</v>
      </c>
      <c r="CO162" s="202"/>
      <c r="CP162" s="202"/>
      <c r="CQ162" s="202"/>
      <c r="CR162" s="202"/>
      <c r="CS162" s="202"/>
      <c r="CT162" s="202"/>
      <c r="CU162" s="202"/>
      <c r="CV162" s="202"/>
      <c r="CW162" s="202"/>
      <c r="CX162" s="202"/>
      <c r="CY162" s="202"/>
      <c r="CZ162" s="202"/>
      <c r="DA162" s="203"/>
      <c r="DB162" s="43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5"/>
      <c r="DQ162" s="201">
        <f>DY107</f>
        <v>418.6</v>
      </c>
      <c r="DR162" s="202"/>
      <c r="DS162" s="202"/>
      <c r="DT162" s="202"/>
      <c r="DU162" s="202"/>
      <c r="DV162" s="202"/>
      <c r="DW162" s="202"/>
      <c r="DX162" s="202"/>
      <c r="DY162" s="202"/>
      <c r="DZ162" s="202"/>
      <c r="EA162" s="202"/>
      <c r="EB162" s="202"/>
      <c r="EC162" s="203"/>
      <c r="ED162" s="43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5"/>
    </row>
    <row r="163" spans="2:146" s="52" customFormat="1" ht="11.25" customHeight="1" hidden="1">
      <c r="B163" s="62"/>
      <c r="C163" s="63"/>
      <c r="D163" s="180" t="s">
        <v>60</v>
      </c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1"/>
      <c r="CO163" s="181"/>
      <c r="CP163" s="181"/>
      <c r="CQ163" s="181"/>
      <c r="CR163" s="181"/>
      <c r="CS163" s="181"/>
      <c r="CT163" s="181"/>
      <c r="CU163" s="181"/>
      <c r="CV163" s="181"/>
      <c r="CW163" s="181"/>
      <c r="CX163" s="181"/>
      <c r="CY163" s="181"/>
      <c r="CZ163" s="181"/>
      <c r="DA163" s="181"/>
      <c r="DB163" s="181"/>
      <c r="DC163" s="181"/>
      <c r="DD163" s="181"/>
      <c r="DE163" s="181"/>
      <c r="DF163" s="181"/>
      <c r="DG163" s="181"/>
      <c r="DH163" s="181"/>
      <c r="DI163" s="181"/>
      <c r="DJ163" s="181"/>
      <c r="DK163" s="181"/>
      <c r="DL163" s="181"/>
      <c r="DM163" s="181"/>
      <c r="DN163" s="181"/>
      <c r="DO163" s="181"/>
      <c r="DP163" s="181"/>
      <c r="DQ163" s="181"/>
      <c r="DR163" s="181"/>
      <c r="DS163" s="181"/>
      <c r="DT163" s="181"/>
      <c r="DU163" s="181"/>
      <c r="DV163" s="181"/>
      <c r="DW163" s="181"/>
      <c r="DX163" s="181"/>
      <c r="DY163" s="181"/>
      <c r="DZ163" s="181"/>
      <c r="EA163" s="181"/>
      <c r="EB163" s="181"/>
      <c r="EC163" s="181"/>
      <c r="ED163" s="181"/>
      <c r="EE163" s="181"/>
      <c r="EF163" s="181"/>
      <c r="EG163" s="181"/>
      <c r="EH163" s="181"/>
      <c r="EI163" s="181"/>
      <c r="EJ163" s="181"/>
      <c r="EK163" s="181"/>
      <c r="EL163" s="181"/>
      <c r="EM163" s="181"/>
      <c r="EN163" s="181"/>
      <c r="EO163" s="181"/>
      <c r="EP163" s="182"/>
    </row>
    <row r="164" spans="2:146" s="52" customFormat="1" ht="11.25" customHeight="1" hidden="1">
      <c r="B164" s="205">
        <v>1</v>
      </c>
      <c r="C164" s="206"/>
      <c r="D164" s="169" t="s">
        <v>72</v>
      </c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1"/>
      <c r="Y164" s="169" t="s">
        <v>62</v>
      </c>
      <c r="Z164" s="170"/>
      <c r="AA164" s="170"/>
      <c r="AB164" s="170"/>
      <c r="AC164" s="170"/>
      <c r="AD164" s="170"/>
      <c r="AE164" s="170"/>
      <c r="AF164" s="170"/>
      <c r="AG164" s="171"/>
      <c r="AH164" s="169" t="s">
        <v>59</v>
      </c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1"/>
      <c r="BI164" s="201">
        <v>144</v>
      </c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3"/>
      <c r="BW164" s="43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5"/>
      <c r="CN164" s="201">
        <f>158+5</f>
        <v>163</v>
      </c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2"/>
      <c r="CZ164" s="202"/>
      <c r="DA164" s="203"/>
      <c r="DB164" s="43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5"/>
      <c r="DQ164" s="201">
        <v>163</v>
      </c>
      <c r="DR164" s="202"/>
      <c r="DS164" s="202"/>
      <c r="DT164" s="202"/>
      <c r="DU164" s="202"/>
      <c r="DV164" s="202"/>
      <c r="DW164" s="202"/>
      <c r="DX164" s="202"/>
      <c r="DY164" s="202"/>
      <c r="DZ164" s="202"/>
      <c r="EA164" s="202"/>
      <c r="EB164" s="202"/>
      <c r="EC164" s="203"/>
      <c r="ED164" s="43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5"/>
    </row>
    <row r="165" spans="2:146" s="52" customFormat="1" ht="11.25" customHeight="1" hidden="1">
      <c r="B165" s="62"/>
      <c r="C165" s="63"/>
      <c r="D165" s="180" t="s">
        <v>63</v>
      </c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  <c r="CH165" s="181"/>
      <c r="CI165" s="181"/>
      <c r="CJ165" s="181"/>
      <c r="CK165" s="181"/>
      <c r="CL165" s="181"/>
      <c r="CM165" s="181"/>
      <c r="CN165" s="181"/>
      <c r="CO165" s="181"/>
      <c r="CP165" s="181"/>
      <c r="CQ165" s="181"/>
      <c r="CR165" s="181"/>
      <c r="CS165" s="181"/>
      <c r="CT165" s="181"/>
      <c r="CU165" s="181"/>
      <c r="CV165" s="181"/>
      <c r="CW165" s="181"/>
      <c r="CX165" s="181"/>
      <c r="CY165" s="181"/>
      <c r="CZ165" s="181"/>
      <c r="DA165" s="181"/>
      <c r="DB165" s="181"/>
      <c r="DC165" s="181"/>
      <c r="DD165" s="181"/>
      <c r="DE165" s="181"/>
      <c r="DF165" s="181"/>
      <c r="DG165" s="181"/>
      <c r="DH165" s="181"/>
      <c r="DI165" s="181"/>
      <c r="DJ165" s="181"/>
      <c r="DK165" s="181"/>
      <c r="DL165" s="181"/>
      <c r="DM165" s="181"/>
      <c r="DN165" s="181"/>
      <c r="DO165" s="181"/>
      <c r="DP165" s="181"/>
      <c r="DQ165" s="181"/>
      <c r="DR165" s="181"/>
      <c r="DS165" s="181"/>
      <c r="DT165" s="181"/>
      <c r="DU165" s="181"/>
      <c r="DV165" s="181"/>
      <c r="DW165" s="181"/>
      <c r="DX165" s="181"/>
      <c r="DY165" s="181"/>
      <c r="DZ165" s="181"/>
      <c r="EA165" s="181"/>
      <c r="EB165" s="181"/>
      <c r="EC165" s="181"/>
      <c r="ED165" s="181"/>
      <c r="EE165" s="181"/>
      <c r="EF165" s="181"/>
      <c r="EG165" s="181"/>
      <c r="EH165" s="181"/>
      <c r="EI165" s="181"/>
      <c r="EJ165" s="181"/>
      <c r="EK165" s="181"/>
      <c r="EL165" s="181"/>
      <c r="EM165" s="181"/>
      <c r="EN165" s="181"/>
      <c r="EO165" s="181"/>
      <c r="EP165" s="182"/>
    </row>
    <row r="166" spans="2:146" s="52" customFormat="1" ht="11.25" customHeight="1" hidden="1">
      <c r="B166" s="205">
        <v>1</v>
      </c>
      <c r="C166" s="206"/>
      <c r="D166" s="169" t="s">
        <v>64</v>
      </c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1"/>
      <c r="Y166" s="169" t="s">
        <v>65</v>
      </c>
      <c r="Z166" s="170"/>
      <c r="AA166" s="170"/>
      <c r="AB166" s="170"/>
      <c r="AC166" s="170"/>
      <c r="AD166" s="170"/>
      <c r="AE166" s="170"/>
      <c r="AF166" s="170"/>
      <c r="AG166" s="171"/>
      <c r="AH166" s="169" t="s">
        <v>66</v>
      </c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1"/>
      <c r="BI166" s="166">
        <f>BI162*1000/12/BI164</f>
        <v>303.12499999999994</v>
      </c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8"/>
      <c r="BW166" s="43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5"/>
      <c r="CN166" s="166">
        <f>CN162*1000/CN164/12</f>
        <v>264.8261758691206</v>
      </c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8"/>
      <c r="DB166" s="43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5"/>
      <c r="DQ166" s="166">
        <f>DQ162*1000/DQ164/12</f>
        <v>214.0081799591002</v>
      </c>
      <c r="DR166" s="167"/>
      <c r="DS166" s="167"/>
      <c r="DT166" s="167"/>
      <c r="DU166" s="167"/>
      <c r="DV166" s="167"/>
      <c r="DW166" s="167"/>
      <c r="DX166" s="167"/>
      <c r="DY166" s="167"/>
      <c r="DZ166" s="167"/>
      <c r="EA166" s="167"/>
      <c r="EB166" s="167"/>
      <c r="EC166" s="168"/>
      <c r="ED166" s="43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5"/>
    </row>
    <row r="167" spans="2:146" s="61" customFormat="1" ht="12" customHeight="1" hidden="1">
      <c r="B167" s="226" t="s">
        <v>73</v>
      </c>
      <c r="C167" s="227"/>
      <c r="D167" s="223" t="s">
        <v>47</v>
      </c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24"/>
      <c r="BV167" s="224"/>
      <c r="BW167" s="224"/>
      <c r="BX167" s="224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24"/>
      <c r="CW167" s="224"/>
      <c r="CX167" s="224"/>
      <c r="CY167" s="224"/>
      <c r="CZ167" s="224"/>
      <c r="DA167" s="224"/>
      <c r="DB167" s="224"/>
      <c r="DC167" s="224"/>
      <c r="DD167" s="224"/>
      <c r="DE167" s="224"/>
      <c r="DF167" s="224"/>
      <c r="DG167" s="224"/>
      <c r="DH167" s="224"/>
      <c r="DI167" s="224"/>
      <c r="DJ167" s="224"/>
      <c r="DK167" s="224"/>
      <c r="DL167" s="224"/>
      <c r="DM167" s="224"/>
      <c r="DN167" s="224"/>
      <c r="DO167" s="224"/>
      <c r="DP167" s="224"/>
      <c r="DQ167" s="224"/>
      <c r="DR167" s="224"/>
      <c r="DS167" s="224"/>
      <c r="DT167" s="224"/>
      <c r="DU167" s="224"/>
      <c r="DV167" s="224"/>
      <c r="DW167" s="224"/>
      <c r="DX167" s="224"/>
      <c r="DY167" s="224"/>
      <c r="DZ167" s="224"/>
      <c r="EA167" s="224"/>
      <c r="EB167" s="224"/>
      <c r="EC167" s="224"/>
      <c r="ED167" s="224"/>
      <c r="EE167" s="224"/>
      <c r="EF167" s="224"/>
      <c r="EG167" s="224"/>
      <c r="EH167" s="224"/>
      <c r="EI167" s="224"/>
      <c r="EJ167" s="224"/>
      <c r="EK167" s="224"/>
      <c r="EL167" s="224"/>
      <c r="EM167" s="224"/>
      <c r="EN167" s="224"/>
      <c r="EO167" s="224"/>
      <c r="EP167" s="225"/>
    </row>
    <row r="168" spans="2:146" s="52" customFormat="1" ht="11.25" customHeight="1" hidden="1">
      <c r="B168" s="62"/>
      <c r="C168" s="63"/>
      <c r="D168" s="180" t="s">
        <v>56</v>
      </c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1"/>
      <c r="CQ168" s="181"/>
      <c r="CR168" s="181"/>
      <c r="CS168" s="181"/>
      <c r="CT168" s="181"/>
      <c r="CU168" s="181"/>
      <c r="CV168" s="181"/>
      <c r="CW168" s="181"/>
      <c r="CX168" s="181"/>
      <c r="CY168" s="181"/>
      <c r="CZ168" s="181"/>
      <c r="DA168" s="181"/>
      <c r="DB168" s="181"/>
      <c r="DC168" s="181"/>
      <c r="DD168" s="181"/>
      <c r="DE168" s="181"/>
      <c r="DF168" s="181"/>
      <c r="DG168" s="181"/>
      <c r="DH168" s="181"/>
      <c r="DI168" s="181"/>
      <c r="DJ168" s="181"/>
      <c r="DK168" s="181"/>
      <c r="DL168" s="181"/>
      <c r="DM168" s="181"/>
      <c r="DN168" s="181"/>
      <c r="DO168" s="181"/>
      <c r="DP168" s="181"/>
      <c r="DQ168" s="181"/>
      <c r="DR168" s="181"/>
      <c r="DS168" s="181"/>
      <c r="DT168" s="181"/>
      <c r="DU168" s="181"/>
      <c r="DV168" s="181"/>
      <c r="DW168" s="181"/>
      <c r="DX168" s="181"/>
      <c r="DY168" s="181"/>
      <c r="DZ168" s="181"/>
      <c r="EA168" s="181"/>
      <c r="EB168" s="181"/>
      <c r="EC168" s="181"/>
      <c r="ED168" s="181"/>
      <c r="EE168" s="181"/>
      <c r="EF168" s="181"/>
      <c r="EG168" s="181"/>
      <c r="EH168" s="181"/>
      <c r="EI168" s="181"/>
      <c r="EJ168" s="181"/>
      <c r="EK168" s="181"/>
      <c r="EL168" s="181"/>
      <c r="EM168" s="181"/>
      <c r="EN168" s="181"/>
      <c r="EO168" s="181"/>
      <c r="EP168" s="182"/>
    </row>
    <row r="169" spans="2:146" s="52" customFormat="1" ht="11.25" customHeight="1" hidden="1">
      <c r="B169" s="205">
        <v>1</v>
      </c>
      <c r="C169" s="206"/>
      <c r="D169" s="169" t="s">
        <v>57</v>
      </c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1"/>
      <c r="Y169" s="169" t="s">
        <v>58</v>
      </c>
      <c r="Z169" s="170"/>
      <c r="AA169" s="170"/>
      <c r="AB169" s="170"/>
      <c r="AC169" s="170"/>
      <c r="AD169" s="170"/>
      <c r="AE169" s="170"/>
      <c r="AF169" s="170"/>
      <c r="AG169" s="171"/>
      <c r="AH169" s="169" t="s">
        <v>59</v>
      </c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1"/>
      <c r="BI169" s="201">
        <v>36</v>
      </c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3"/>
      <c r="BW169" s="43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5"/>
      <c r="CN169" s="43"/>
      <c r="CO169" s="44"/>
      <c r="CP169" s="44"/>
      <c r="CQ169" s="201">
        <v>36</v>
      </c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3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5"/>
      <c r="DQ169" s="43"/>
      <c r="DR169" s="44"/>
      <c r="DS169" s="44"/>
      <c r="DT169" s="101">
        <v>36</v>
      </c>
      <c r="DU169" s="44"/>
      <c r="DV169" s="44"/>
      <c r="DW169" s="44"/>
      <c r="DX169" s="44"/>
      <c r="DY169" s="44"/>
      <c r="DZ169" s="44"/>
      <c r="EA169" s="44"/>
      <c r="EB169" s="44"/>
      <c r="EC169" s="45"/>
      <c r="ED169" s="43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5"/>
    </row>
    <row r="170" spans="2:146" s="52" customFormat="1" ht="11.25" customHeight="1" hidden="1">
      <c r="B170" s="62"/>
      <c r="C170" s="63"/>
      <c r="D170" s="180" t="s">
        <v>60</v>
      </c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1"/>
      <c r="DG170" s="181"/>
      <c r="DH170" s="181"/>
      <c r="DI170" s="181"/>
      <c r="DJ170" s="181"/>
      <c r="DK170" s="181"/>
      <c r="DL170" s="181"/>
      <c r="DM170" s="181"/>
      <c r="DN170" s="181"/>
      <c r="DO170" s="181"/>
      <c r="DP170" s="181"/>
      <c r="DQ170" s="181"/>
      <c r="DR170" s="181"/>
      <c r="DS170" s="181"/>
      <c r="DT170" s="181"/>
      <c r="DU170" s="181"/>
      <c r="DV170" s="181"/>
      <c r="DW170" s="181"/>
      <c r="DX170" s="181"/>
      <c r="DY170" s="181"/>
      <c r="DZ170" s="181"/>
      <c r="EA170" s="181"/>
      <c r="EB170" s="181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1"/>
      <c r="EN170" s="181"/>
      <c r="EO170" s="181"/>
      <c r="EP170" s="182"/>
    </row>
    <row r="171" spans="2:146" s="52" customFormat="1" ht="11.25" customHeight="1" hidden="1">
      <c r="B171" s="205">
        <v>1</v>
      </c>
      <c r="C171" s="206"/>
      <c r="D171" s="169" t="s">
        <v>74</v>
      </c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1"/>
      <c r="Y171" s="169" t="s">
        <v>62</v>
      </c>
      <c r="Z171" s="170"/>
      <c r="AA171" s="170"/>
      <c r="AB171" s="170"/>
      <c r="AC171" s="170"/>
      <c r="AD171" s="170"/>
      <c r="AE171" s="170"/>
      <c r="AF171" s="170"/>
      <c r="AG171" s="171"/>
      <c r="AH171" s="169" t="s">
        <v>59</v>
      </c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1"/>
      <c r="BI171" s="201">
        <v>3</v>
      </c>
      <c r="BJ171" s="202"/>
      <c r="BK171" s="202"/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3"/>
      <c r="BW171" s="43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5"/>
      <c r="CN171" s="43"/>
      <c r="CO171" s="44"/>
      <c r="CP171" s="44"/>
      <c r="CQ171" s="201">
        <v>3</v>
      </c>
      <c r="CR171" s="202"/>
      <c r="CS171" s="202"/>
      <c r="CT171" s="202"/>
      <c r="CU171" s="202"/>
      <c r="CV171" s="202"/>
      <c r="CW171" s="202"/>
      <c r="CX171" s="202"/>
      <c r="CY171" s="202"/>
      <c r="CZ171" s="202"/>
      <c r="DA171" s="202"/>
      <c r="DB171" s="202"/>
      <c r="DC171" s="202"/>
      <c r="DD171" s="203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5"/>
      <c r="DQ171" s="43"/>
      <c r="DR171" s="44"/>
      <c r="DS171" s="44"/>
      <c r="DT171" s="101">
        <v>3</v>
      </c>
      <c r="DU171" s="44"/>
      <c r="DV171" s="44"/>
      <c r="DW171" s="44"/>
      <c r="DX171" s="44"/>
      <c r="DY171" s="44"/>
      <c r="DZ171" s="44"/>
      <c r="EA171" s="44"/>
      <c r="EB171" s="44"/>
      <c r="EC171" s="45"/>
      <c r="ED171" s="43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5"/>
    </row>
    <row r="172" spans="2:146" s="52" customFormat="1" ht="11.25" customHeight="1" hidden="1">
      <c r="B172" s="62"/>
      <c r="C172" s="63"/>
      <c r="D172" s="180" t="s">
        <v>63</v>
      </c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2"/>
    </row>
    <row r="173" spans="2:146" s="52" customFormat="1" ht="11.25" customHeight="1" hidden="1">
      <c r="B173" s="205">
        <v>1</v>
      </c>
      <c r="C173" s="206"/>
      <c r="D173" s="169" t="s">
        <v>64</v>
      </c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1"/>
      <c r="Y173" s="169" t="s">
        <v>65</v>
      </c>
      <c r="Z173" s="170"/>
      <c r="AA173" s="170"/>
      <c r="AB173" s="170"/>
      <c r="AC173" s="170"/>
      <c r="AD173" s="170"/>
      <c r="AE173" s="170"/>
      <c r="AF173" s="170"/>
      <c r="AG173" s="171"/>
      <c r="AH173" s="169" t="s">
        <v>66</v>
      </c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1"/>
      <c r="BI173" s="166">
        <f>BI169*1000/BI171/12</f>
        <v>1000</v>
      </c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8"/>
      <c r="BW173" s="43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5"/>
      <c r="CN173" s="43"/>
      <c r="CO173" s="44"/>
      <c r="CP173" s="44"/>
      <c r="CQ173" s="44"/>
      <c r="CR173" s="166">
        <f>CQ169*1000/CQ171/12</f>
        <v>1000</v>
      </c>
      <c r="CS173" s="167"/>
      <c r="CT173" s="167"/>
      <c r="CU173" s="167"/>
      <c r="CV173" s="167"/>
      <c r="CW173" s="167"/>
      <c r="CX173" s="167"/>
      <c r="CY173" s="167"/>
      <c r="CZ173" s="167"/>
      <c r="DA173" s="167"/>
      <c r="DB173" s="167"/>
      <c r="DC173" s="167"/>
      <c r="DD173" s="167"/>
      <c r="DE173" s="168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5"/>
      <c r="DQ173" s="43"/>
      <c r="DR173" s="44"/>
      <c r="DS173" s="44"/>
      <c r="DT173" s="101">
        <f>DT169*1000/DT171/12</f>
        <v>1000</v>
      </c>
      <c r="DU173" s="44"/>
      <c r="DV173" s="44"/>
      <c r="DW173" s="44"/>
      <c r="DX173" s="44"/>
      <c r="DY173" s="44"/>
      <c r="DZ173" s="44"/>
      <c r="EA173" s="44"/>
      <c r="EB173" s="44"/>
      <c r="EC173" s="45"/>
      <c r="ED173" s="43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5"/>
    </row>
    <row r="174" spans="2:146" s="61" customFormat="1" ht="12" customHeight="1" hidden="1">
      <c r="B174" s="226" t="s">
        <v>75</v>
      </c>
      <c r="C174" s="227"/>
      <c r="D174" s="223" t="s">
        <v>48</v>
      </c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24"/>
      <c r="DB174" s="224"/>
      <c r="DC174" s="224"/>
      <c r="DD174" s="224"/>
      <c r="DE174" s="224"/>
      <c r="DF174" s="224"/>
      <c r="DG174" s="224"/>
      <c r="DH174" s="224"/>
      <c r="DI174" s="224"/>
      <c r="DJ174" s="224"/>
      <c r="DK174" s="224"/>
      <c r="DL174" s="224"/>
      <c r="DM174" s="224"/>
      <c r="DN174" s="224"/>
      <c r="DO174" s="224"/>
      <c r="DP174" s="224"/>
      <c r="DQ174" s="224"/>
      <c r="DR174" s="224"/>
      <c r="DS174" s="224"/>
      <c r="DT174" s="224"/>
      <c r="DU174" s="224"/>
      <c r="DV174" s="224"/>
      <c r="DW174" s="224"/>
      <c r="DX174" s="224"/>
      <c r="DY174" s="224"/>
      <c r="DZ174" s="224"/>
      <c r="EA174" s="224"/>
      <c r="EB174" s="224"/>
      <c r="EC174" s="224"/>
      <c r="ED174" s="224"/>
      <c r="EE174" s="224"/>
      <c r="EF174" s="224"/>
      <c r="EG174" s="224"/>
      <c r="EH174" s="224"/>
      <c r="EI174" s="224"/>
      <c r="EJ174" s="224"/>
      <c r="EK174" s="224"/>
      <c r="EL174" s="224"/>
      <c r="EM174" s="224"/>
      <c r="EN174" s="224"/>
      <c r="EO174" s="224"/>
      <c r="EP174" s="225"/>
    </row>
    <row r="175" spans="2:146" s="52" customFormat="1" ht="11.25" customHeight="1" hidden="1">
      <c r="B175" s="62"/>
      <c r="C175" s="63"/>
      <c r="D175" s="180" t="s">
        <v>56</v>
      </c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1"/>
      <c r="DI175" s="181"/>
      <c r="DJ175" s="181"/>
      <c r="DK175" s="181"/>
      <c r="DL175" s="181"/>
      <c r="DM175" s="181"/>
      <c r="DN175" s="181"/>
      <c r="DO175" s="181"/>
      <c r="DP175" s="181"/>
      <c r="DQ175" s="181"/>
      <c r="DR175" s="181"/>
      <c r="DS175" s="181"/>
      <c r="DT175" s="181"/>
      <c r="DU175" s="181"/>
      <c r="DV175" s="181"/>
      <c r="DW175" s="181"/>
      <c r="DX175" s="181"/>
      <c r="DY175" s="181"/>
      <c r="DZ175" s="181"/>
      <c r="EA175" s="181"/>
      <c r="EB175" s="181"/>
      <c r="EC175" s="181"/>
      <c r="ED175" s="181"/>
      <c r="EE175" s="181"/>
      <c r="EF175" s="181"/>
      <c r="EG175" s="181"/>
      <c r="EH175" s="181"/>
      <c r="EI175" s="181"/>
      <c r="EJ175" s="181"/>
      <c r="EK175" s="181"/>
      <c r="EL175" s="181"/>
      <c r="EM175" s="181"/>
      <c r="EN175" s="181"/>
      <c r="EO175" s="181"/>
      <c r="EP175" s="182"/>
    </row>
    <row r="176" spans="2:146" s="52" customFormat="1" ht="11.25" customHeight="1" hidden="1">
      <c r="B176" s="205">
        <v>1</v>
      </c>
      <c r="C176" s="206"/>
      <c r="D176" s="169" t="s">
        <v>57</v>
      </c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1"/>
      <c r="Y176" s="169" t="s">
        <v>58</v>
      </c>
      <c r="Z176" s="170"/>
      <c r="AA176" s="170"/>
      <c r="AB176" s="170"/>
      <c r="AC176" s="170"/>
      <c r="AD176" s="170"/>
      <c r="AE176" s="170"/>
      <c r="AF176" s="170"/>
      <c r="AG176" s="171"/>
      <c r="AH176" s="169" t="s">
        <v>59</v>
      </c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1"/>
      <c r="BI176" s="201">
        <f>V110</f>
        <v>1021</v>
      </c>
      <c r="BJ176" s="202"/>
      <c r="BK176" s="202"/>
      <c r="BL176" s="202"/>
      <c r="BM176" s="202"/>
      <c r="BN176" s="202"/>
      <c r="BO176" s="202"/>
      <c r="BP176" s="202"/>
      <c r="BQ176" s="202"/>
      <c r="BR176" s="202"/>
      <c r="BS176" s="202"/>
      <c r="BT176" s="202"/>
      <c r="BU176" s="202"/>
      <c r="BV176" s="203"/>
      <c r="BW176" s="43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5"/>
      <c r="CN176" s="43"/>
      <c r="CO176" s="44"/>
      <c r="CP176" s="44"/>
      <c r="CQ176" s="201">
        <f>BR110</f>
        <v>1521</v>
      </c>
      <c r="CR176" s="202"/>
      <c r="CS176" s="202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203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5"/>
      <c r="DQ176" s="201">
        <f>DY110</f>
        <v>1572</v>
      </c>
      <c r="DR176" s="202"/>
      <c r="DS176" s="202"/>
      <c r="DT176" s="202"/>
      <c r="DU176" s="202"/>
      <c r="DV176" s="202"/>
      <c r="DW176" s="202"/>
      <c r="DX176" s="202"/>
      <c r="DY176" s="202"/>
      <c r="DZ176" s="202"/>
      <c r="EA176" s="202"/>
      <c r="EB176" s="202"/>
      <c r="EC176" s="203"/>
      <c r="ED176" s="43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5"/>
    </row>
    <row r="177" spans="2:146" s="52" customFormat="1" ht="11.25" customHeight="1" hidden="1">
      <c r="B177" s="62"/>
      <c r="C177" s="63"/>
      <c r="D177" s="180" t="s">
        <v>60</v>
      </c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1"/>
      <c r="CQ177" s="181"/>
      <c r="CR177" s="181"/>
      <c r="CS177" s="181"/>
      <c r="CT177" s="181"/>
      <c r="CU177" s="181"/>
      <c r="CV177" s="181"/>
      <c r="CW177" s="181"/>
      <c r="CX177" s="181"/>
      <c r="CY177" s="181"/>
      <c r="CZ177" s="181"/>
      <c r="DA177" s="181"/>
      <c r="DB177" s="181"/>
      <c r="DC177" s="181"/>
      <c r="DD177" s="181"/>
      <c r="DE177" s="181"/>
      <c r="DF177" s="181"/>
      <c r="DG177" s="181"/>
      <c r="DH177" s="181"/>
      <c r="DI177" s="181"/>
      <c r="DJ177" s="181"/>
      <c r="DK177" s="181"/>
      <c r="DL177" s="181"/>
      <c r="DM177" s="181"/>
      <c r="DN177" s="181"/>
      <c r="DO177" s="181"/>
      <c r="DP177" s="181"/>
      <c r="DQ177" s="181"/>
      <c r="DR177" s="181"/>
      <c r="DS177" s="181"/>
      <c r="DT177" s="181"/>
      <c r="DU177" s="181"/>
      <c r="DV177" s="181"/>
      <c r="DW177" s="181"/>
      <c r="DX177" s="181"/>
      <c r="DY177" s="181"/>
      <c r="DZ177" s="181"/>
      <c r="EA177" s="181"/>
      <c r="EB177" s="181"/>
      <c r="EC177" s="181"/>
      <c r="ED177" s="181"/>
      <c r="EE177" s="181"/>
      <c r="EF177" s="181"/>
      <c r="EG177" s="181"/>
      <c r="EH177" s="181"/>
      <c r="EI177" s="181"/>
      <c r="EJ177" s="181"/>
      <c r="EK177" s="181"/>
      <c r="EL177" s="181"/>
      <c r="EM177" s="181"/>
      <c r="EN177" s="181"/>
      <c r="EO177" s="181"/>
      <c r="EP177" s="182"/>
    </row>
    <row r="178" spans="2:146" s="52" customFormat="1" ht="11.25" customHeight="1" hidden="1">
      <c r="B178" s="205">
        <v>1</v>
      </c>
      <c r="C178" s="206"/>
      <c r="D178" s="169" t="s">
        <v>76</v>
      </c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1"/>
      <c r="Y178" s="169" t="s">
        <v>62</v>
      </c>
      <c r="Z178" s="170"/>
      <c r="AA178" s="170"/>
      <c r="AB178" s="170"/>
      <c r="AC178" s="170"/>
      <c r="AD178" s="170"/>
      <c r="AE178" s="170"/>
      <c r="AF178" s="170"/>
      <c r="AG178" s="171"/>
      <c r="AH178" s="169" t="s">
        <v>59</v>
      </c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1"/>
      <c r="BI178" s="201">
        <v>31</v>
      </c>
      <c r="BJ178" s="202"/>
      <c r="BK178" s="202"/>
      <c r="BL178" s="202"/>
      <c r="BM178" s="202"/>
      <c r="BN178" s="202"/>
      <c r="BO178" s="202"/>
      <c r="BP178" s="202"/>
      <c r="BQ178" s="202"/>
      <c r="BR178" s="202"/>
      <c r="BS178" s="202"/>
      <c r="BT178" s="202"/>
      <c r="BU178" s="202"/>
      <c r="BV178" s="203"/>
      <c r="BW178" s="43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5"/>
      <c r="CN178" s="43"/>
      <c r="CO178" s="44"/>
      <c r="CP178" s="44"/>
      <c r="CQ178" s="201">
        <v>51</v>
      </c>
      <c r="CR178" s="202"/>
      <c r="CS178" s="202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203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5"/>
      <c r="DQ178" s="201">
        <v>54</v>
      </c>
      <c r="DR178" s="202"/>
      <c r="DS178" s="202"/>
      <c r="DT178" s="202"/>
      <c r="DU178" s="202"/>
      <c r="DV178" s="202"/>
      <c r="DW178" s="202"/>
      <c r="DX178" s="202"/>
      <c r="DY178" s="202"/>
      <c r="DZ178" s="202"/>
      <c r="EA178" s="202"/>
      <c r="EB178" s="202"/>
      <c r="EC178" s="203"/>
      <c r="ED178" s="43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5"/>
    </row>
    <row r="179" spans="2:146" s="52" customFormat="1" ht="11.25" customHeight="1" hidden="1">
      <c r="B179" s="62"/>
      <c r="C179" s="63"/>
      <c r="D179" s="180" t="s">
        <v>63</v>
      </c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1"/>
      <c r="CO179" s="181"/>
      <c r="CP179" s="181"/>
      <c r="CQ179" s="181"/>
      <c r="CR179" s="181"/>
      <c r="CS179" s="181"/>
      <c r="CT179" s="181"/>
      <c r="CU179" s="181"/>
      <c r="CV179" s="181"/>
      <c r="CW179" s="181"/>
      <c r="CX179" s="181"/>
      <c r="CY179" s="181"/>
      <c r="CZ179" s="181"/>
      <c r="DA179" s="181"/>
      <c r="DB179" s="181"/>
      <c r="DC179" s="181"/>
      <c r="DD179" s="181"/>
      <c r="DE179" s="181"/>
      <c r="DF179" s="181"/>
      <c r="DG179" s="181"/>
      <c r="DH179" s="181"/>
      <c r="DI179" s="181"/>
      <c r="DJ179" s="181"/>
      <c r="DK179" s="181"/>
      <c r="DL179" s="181"/>
      <c r="DM179" s="181"/>
      <c r="DN179" s="181"/>
      <c r="DO179" s="181"/>
      <c r="DP179" s="181"/>
      <c r="DQ179" s="181"/>
      <c r="DR179" s="181"/>
      <c r="DS179" s="181"/>
      <c r="DT179" s="181"/>
      <c r="DU179" s="181"/>
      <c r="DV179" s="181"/>
      <c r="DW179" s="181"/>
      <c r="DX179" s="181"/>
      <c r="DY179" s="181"/>
      <c r="DZ179" s="181"/>
      <c r="EA179" s="181"/>
      <c r="EB179" s="181"/>
      <c r="EC179" s="181"/>
      <c r="ED179" s="181"/>
      <c r="EE179" s="181"/>
      <c r="EF179" s="181"/>
      <c r="EG179" s="181"/>
      <c r="EH179" s="181"/>
      <c r="EI179" s="181"/>
      <c r="EJ179" s="181"/>
      <c r="EK179" s="181"/>
      <c r="EL179" s="181"/>
      <c r="EM179" s="181"/>
      <c r="EN179" s="181"/>
      <c r="EO179" s="181"/>
      <c r="EP179" s="182"/>
    </row>
    <row r="180" spans="2:146" s="52" customFormat="1" ht="11.25" customHeight="1" hidden="1">
      <c r="B180" s="205">
        <v>1</v>
      </c>
      <c r="C180" s="206"/>
      <c r="D180" s="184" t="s">
        <v>64</v>
      </c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69" t="s">
        <v>65</v>
      </c>
      <c r="Z180" s="169"/>
      <c r="AA180" s="169"/>
      <c r="AB180" s="169"/>
      <c r="AC180" s="169"/>
      <c r="AD180" s="169"/>
      <c r="AE180" s="169"/>
      <c r="AF180" s="169"/>
      <c r="AG180" s="169"/>
      <c r="AH180" s="169" t="s">
        <v>66</v>
      </c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217">
        <f>BI176*1000/BI178/12</f>
        <v>2744.6236559139784</v>
      </c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43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5"/>
      <c r="CN180" s="43"/>
      <c r="CO180" s="44"/>
      <c r="CP180" s="44"/>
      <c r="CQ180" s="166">
        <f>CQ176*1000/CQ178/12</f>
        <v>2485.294117647059</v>
      </c>
      <c r="CR180" s="167"/>
      <c r="CS180" s="167"/>
      <c r="CT180" s="167"/>
      <c r="CU180" s="167"/>
      <c r="CV180" s="167"/>
      <c r="CW180" s="167"/>
      <c r="CX180" s="167"/>
      <c r="CY180" s="167"/>
      <c r="CZ180" s="167"/>
      <c r="DA180" s="167"/>
      <c r="DB180" s="167"/>
      <c r="DC180" s="168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5"/>
      <c r="DQ180" s="166">
        <f>DQ176*1000/DQ178/12</f>
        <v>2425.9259259259256</v>
      </c>
      <c r="DR180" s="167"/>
      <c r="DS180" s="167"/>
      <c r="DT180" s="167"/>
      <c r="DU180" s="167"/>
      <c r="DV180" s="167"/>
      <c r="DW180" s="167"/>
      <c r="DX180" s="167"/>
      <c r="DY180" s="167"/>
      <c r="DZ180" s="167"/>
      <c r="EA180" s="167"/>
      <c r="EB180" s="167"/>
      <c r="EC180" s="168"/>
      <c r="ED180" s="43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5"/>
    </row>
    <row r="181" spans="2:146" s="61" customFormat="1" ht="12" customHeight="1" hidden="1">
      <c r="B181" s="226" t="s">
        <v>77</v>
      </c>
      <c r="C181" s="227"/>
      <c r="D181" s="223" t="s">
        <v>46</v>
      </c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4"/>
      <c r="CF181" s="224"/>
      <c r="CG181" s="224"/>
      <c r="CH181" s="224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24"/>
      <c r="DB181" s="224"/>
      <c r="DC181" s="224"/>
      <c r="DD181" s="224"/>
      <c r="DE181" s="224"/>
      <c r="DF181" s="224"/>
      <c r="DG181" s="224"/>
      <c r="DH181" s="224"/>
      <c r="DI181" s="224"/>
      <c r="DJ181" s="224"/>
      <c r="DK181" s="224"/>
      <c r="DL181" s="224"/>
      <c r="DM181" s="224"/>
      <c r="DN181" s="224"/>
      <c r="DO181" s="224"/>
      <c r="DP181" s="224"/>
      <c r="DQ181" s="224"/>
      <c r="DR181" s="224"/>
      <c r="DS181" s="224"/>
      <c r="DT181" s="224"/>
      <c r="DU181" s="224"/>
      <c r="DV181" s="224"/>
      <c r="DW181" s="224"/>
      <c r="DX181" s="224"/>
      <c r="DY181" s="224"/>
      <c r="DZ181" s="224"/>
      <c r="EA181" s="224"/>
      <c r="EB181" s="224"/>
      <c r="EC181" s="224"/>
      <c r="ED181" s="224"/>
      <c r="EE181" s="224"/>
      <c r="EF181" s="224"/>
      <c r="EG181" s="224"/>
      <c r="EH181" s="224"/>
      <c r="EI181" s="224"/>
      <c r="EJ181" s="224"/>
      <c r="EK181" s="224"/>
      <c r="EL181" s="224"/>
      <c r="EM181" s="224"/>
      <c r="EN181" s="224"/>
      <c r="EO181" s="224"/>
      <c r="EP181" s="225"/>
    </row>
    <row r="182" spans="2:146" s="52" customFormat="1" ht="11.25" customHeight="1" hidden="1">
      <c r="B182" s="62"/>
      <c r="C182" s="63"/>
      <c r="D182" s="180" t="s">
        <v>56</v>
      </c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1"/>
      <c r="CO182" s="181"/>
      <c r="CP182" s="181"/>
      <c r="CQ182" s="181"/>
      <c r="CR182" s="181"/>
      <c r="CS182" s="181"/>
      <c r="CT182" s="181"/>
      <c r="CU182" s="181"/>
      <c r="CV182" s="181"/>
      <c r="CW182" s="181"/>
      <c r="CX182" s="181"/>
      <c r="CY182" s="181"/>
      <c r="CZ182" s="181"/>
      <c r="DA182" s="181"/>
      <c r="DB182" s="181"/>
      <c r="DC182" s="181"/>
      <c r="DD182" s="181"/>
      <c r="DE182" s="181"/>
      <c r="DF182" s="181"/>
      <c r="DG182" s="181"/>
      <c r="DH182" s="181"/>
      <c r="DI182" s="181"/>
      <c r="DJ182" s="181"/>
      <c r="DK182" s="181"/>
      <c r="DL182" s="181"/>
      <c r="DM182" s="181"/>
      <c r="DN182" s="181"/>
      <c r="DO182" s="181"/>
      <c r="DP182" s="181"/>
      <c r="DQ182" s="181"/>
      <c r="DR182" s="181"/>
      <c r="DS182" s="181"/>
      <c r="DT182" s="181"/>
      <c r="DU182" s="181"/>
      <c r="DV182" s="181"/>
      <c r="DW182" s="181"/>
      <c r="DX182" s="181"/>
      <c r="DY182" s="181"/>
      <c r="DZ182" s="181"/>
      <c r="EA182" s="181"/>
      <c r="EB182" s="181"/>
      <c r="EC182" s="181"/>
      <c r="ED182" s="181"/>
      <c r="EE182" s="181"/>
      <c r="EF182" s="181"/>
      <c r="EG182" s="181"/>
      <c r="EH182" s="181"/>
      <c r="EI182" s="181"/>
      <c r="EJ182" s="181"/>
      <c r="EK182" s="181"/>
      <c r="EL182" s="181"/>
      <c r="EM182" s="181"/>
      <c r="EN182" s="181"/>
      <c r="EO182" s="181"/>
      <c r="EP182" s="182"/>
    </row>
    <row r="183" spans="2:146" s="52" customFormat="1" ht="11.25" customHeight="1" hidden="1">
      <c r="B183" s="205">
        <v>1</v>
      </c>
      <c r="C183" s="206"/>
      <c r="D183" s="184" t="s">
        <v>57</v>
      </c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69" t="s">
        <v>58</v>
      </c>
      <c r="Z183" s="169"/>
      <c r="AA183" s="169"/>
      <c r="AB183" s="169"/>
      <c r="AC183" s="169"/>
      <c r="AD183" s="169"/>
      <c r="AE183" s="169"/>
      <c r="AF183" s="169"/>
      <c r="AG183" s="169"/>
      <c r="AH183" s="169" t="s">
        <v>59</v>
      </c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208">
        <f>V108</f>
        <v>364.09999999999997</v>
      </c>
      <c r="BJ183" s="208"/>
      <c r="BK183" s="208"/>
      <c r="BL183" s="208"/>
      <c r="BM183" s="208"/>
      <c r="BN183" s="208"/>
      <c r="BO183" s="208"/>
      <c r="BP183" s="208"/>
      <c r="BQ183" s="208"/>
      <c r="BR183" s="208"/>
      <c r="BS183" s="208"/>
      <c r="BT183" s="208"/>
      <c r="BU183" s="208"/>
      <c r="BV183" s="208"/>
      <c r="BW183" s="43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5"/>
      <c r="CN183" s="208">
        <f>BR108</f>
        <v>582</v>
      </c>
      <c r="CO183" s="208"/>
      <c r="CP183" s="208"/>
      <c r="CQ183" s="208"/>
      <c r="CR183" s="208"/>
      <c r="CS183" s="208"/>
      <c r="CT183" s="208"/>
      <c r="CU183" s="208"/>
      <c r="CV183" s="208"/>
      <c r="CW183" s="208"/>
      <c r="CX183" s="208"/>
      <c r="CY183" s="208"/>
      <c r="CZ183" s="208"/>
      <c r="DA183" s="208"/>
      <c r="DB183" s="43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5"/>
      <c r="DQ183" s="201">
        <f>DY108</f>
        <v>737</v>
      </c>
      <c r="DR183" s="202"/>
      <c r="DS183" s="202"/>
      <c r="DT183" s="202"/>
      <c r="DU183" s="202"/>
      <c r="DV183" s="202"/>
      <c r="DW183" s="202"/>
      <c r="DX183" s="202"/>
      <c r="DY183" s="202"/>
      <c r="DZ183" s="202"/>
      <c r="EA183" s="202"/>
      <c r="EB183" s="202"/>
      <c r="EC183" s="203"/>
      <c r="ED183" s="43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5"/>
    </row>
    <row r="184" spans="2:146" s="52" customFormat="1" ht="11.25" customHeight="1" hidden="1">
      <c r="B184" s="62"/>
      <c r="C184" s="63"/>
      <c r="D184" s="180" t="s">
        <v>60</v>
      </c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1"/>
      <c r="CO184" s="181"/>
      <c r="CP184" s="181"/>
      <c r="CQ184" s="181"/>
      <c r="CR184" s="181"/>
      <c r="CS184" s="181"/>
      <c r="CT184" s="181"/>
      <c r="CU184" s="181"/>
      <c r="CV184" s="181"/>
      <c r="CW184" s="181"/>
      <c r="CX184" s="181"/>
      <c r="CY184" s="181"/>
      <c r="CZ184" s="181"/>
      <c r="DA184" s="181"/>
      <c r="DB184" s="181"/>
      <c r="DC184" s="181"/>
      <c r="DD184" s="181"/>
      <c r="DE184" s="181"/>
      <c r="DF184" s="181"/>
      <c r="DG184" s="181"/>
      <c r="DH184" s="181"/>
      <c r="DI184" s="181"/>
      <c r="DJ184" s="181"/>
      <c r="DK184" s="181"/>
      <c r="DL184" s="181"/>
      <c r="DM184" s="181"/>
      <c r="DN184" s="181"/>
      <c r="DO184" s="181"/>
      <c r="DP184" s="181"/>
      <c r="DQ184" s="181"/>
      <c r="DR184" s="181"/>
      <c r="DS184" s="181"/>
      <c r="DT184" s="181"/>
      <c r="DU184" s="181"/>
      <c r="DV184" s="181"/>
      <c r="DW184" s="181"/>
      <c r="DX184" s="181"/>
      <c r="DY184" s="181"/>
      <c r="DZ184" s="181"/>
      <c r="EA184" s="181"/>
      <c r="EB184" s="181"/>
      <c r="EC184" s="181"/>
      <c r="ED184" s="181"/>
      <c r="EE184" s="181"/>
      <c r="EF184" s="181"/>
      <c r="EG184" s="181"/>
      <c r="EH184" s="181"/>
      <c r="EI184" s="181"/>
      <c r="EJ184" s="181"/>
      <c r="EK184" s="181"/>
      <c r="EL184" s="181"/>
      <c r="EM184" s="181"/>
      <c r="EN184" s="181"/>
      <c r="EO184" s="181"/>
      <c r="EP184" s="182"/>
    </row>
    <row r="185" spans="2:146" s="52" customFormat="1" ht="11.25" customHeight="1" hidden="1">
      <c r="B185" s="205">
        <v>1</v>
      </c>
      <c r="C185" s="206"/>
      <c r="D185" s="184" t="s">
        <v>78</v>
      </c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69" t="s">
        <v>79</v>
      </c>
      <c r="Z185" s="169"/>
      <c r="AA185" s="169"/>
      <c r="AB185" s="169"/>
      <c r="AC185" s="169"/>
      <c r="AD185" s="169"/>
      <c r="AE185" s="169"/>
      <c r="AF185" s="169"/>
      <c r="AG185" s="169"/>
      <c r="AH185" s="169" t="s">
        <v>59</v>
      </c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208">
        <v>48</v>
      </c>
      <c r="BJ185" s="208"/>
      <c r="BK185" s="208"/>
      <c r="BL185" s="208"/>
      <c r="BM185" s="208"/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43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5"/>
      <c r="CN185" s="208">
        <v>40</v>
      </c>
      <c r="CO185" s="208"/>
      <c r="CP185" s="208"/>
      <c r="CQ185" s="208"/>
      <c r="CR185" s="208"/>
      <c r="CS185" s="208"/>
      <c r="CT185" s="208"/>
      <c r="CU185" s="208"/>
      <c r="CV185" s="208"/>
      <c r="CW185" s="208"/>
      <c r="CX185" s="208"/>
      <c r="CY185" s="208"/>
      <c r="CZ185" s="208"/>
      <c r="DA185" s="208"/>
      <c r="DB185" s="43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5"/>
      <c r="DQ185" s="201">
        <v>40</v>
      </c>
      <c r="DR185" s="202"/>
      <c r="DS185" s="202"/>
      <c r="DT185" s="202"/>
      <c r="DU185" s="202"/>
      <c r="DV185" s="202"/>
      <c r="DW185" s="202"/>
      <c r="DX185" s="202"/>
      <c r="DY185" s="202"/>
      <c r="DZ185" s="202"/>
      <c r="EA185" s="202"/>
      <c r="EB185" s="202"/>
      <c r="EC185" s="203"/>
      <c r="ED185" s="43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5"/>
    </row>
    <row r="186" spans="2:146" s="52" customFormat="1" ht="11.25" customHeight="1" hidden="1">
      <c r="B186" s="62"/>
      <c r="C186" s="63"/>
      <c r="D186" s="180" t="s">
        <v>63</v>
      </c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1"/>
      <c r="CQ186" s="181"/>
      <c r="CR186" s="181"/>
      <c r="CS186" s="181"/>
      <c r="CT186" s="181"/>
      <c r="CU186" s="181"/>
      <c r="CV186" s="181"/>
      <c r="CW186" s="181"/>
      <c r="CX186" s="181"/>
      <c r="CY186" s="181"/>
      <c r="CZ186" s="181"/>
      <c r="DA186" s="181"/>
      <c r="DB186" s="181"/>
      <c r="DC186" s="181"/>
      <c r="DD186" s="181"/>
      <c r="DE186" s="181"/>
      <c r="DF186" s="181"/>
      <c r="DG186" s="181"/>
      <c r="DH186" s="181"/>
      <c r="DI186" s="181"/>
      <c r="DJ186" s="181"/>
      <c r="DK186" s="181"/>
      <c r="DL186" s="181"/>
      <c r="DM186" s="181"/>
      <c r="DN186" s="181"/>
      <c r="DO186" s="181"/>
      <c r="DP186" s="181"/>
      <c r="DQ186" s="181"/>
      <c r="DR186" s="181"/>
      <c r="DS186" s="181"/>
      <c r="DT186" s="181"/>
      <c r="DU186" s="181"/>
      <c r="DV186" s="181"/>
      <c r="DW186" s="181"/>
      <c r="DX186" s="181"/>
      <c r="DY186" s="181"/>
      <c r="DZ186" s="181"/>
      <c r="EA186" s="181"/>
      <c r="EB186" s="181"/>
      <c r="EC186" s="181"/>
      <c r="ED186" s="181"/>
      <c r="EE186" s="181"/>
      <c r="EF186" s="181"/>
      <c r="EG186" s="181"/>
      <c r="EH186" s="181"/>
      <c r="EI186" s="181"/>
      <c r="EJ186" s="181"/>
      <c r="EK186" s="181"/>
      <c r="EL186" s="181"/>
      <c r="EM186" s="181"/>
      <c r="EN186" s="181"/>
      <c r="EO186" s="181"/>
      <c r="EP186" s="182"/>
    </row>
    <row r="187" spans="2:146" s="52" customFormat="1" ht="11.25" customHeight="1" hidden="1">
      <c r="B187" s="205">
        <v>1</v>
      </c>
      <c r="C187" s="206"/>
      <c r="D187" s="184" t="s">
        <v>64</v>
      </c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69" t="s">
        <v>65</v>
      </c>
      <c r="Z187" s="169"/>
      <c r="AA187" s="169"/>
      <c r="AB187" s="169"/>
      <c r="AC187" s="169"/>
      <c r="AD187" s="169"/>
      <c r="AE187" s="169"/>
      <c r="AF187" s="169"/>
      <c r="AG187" s="169"/>
      <c r="AH187" s="169" t="s">
        <v>66</v>
      </c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217">
        <f>BI183*1000/BI185/12</f>
        <v>632.1180555555554</v>
      </c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43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5"/>
      <c r="CN187" s="217">
        <f>CN183*1000/CN185/12</f>
        <v>1212.5</v>
      </c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43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5"/>
      <c r="DQ187" s="166">
        <f>DQ183*1000/DQ185/12</f>
        <v>1535.4166666666667</v>
      </c>
      <c r="DR187" s="167"/>
      <c r="DS187" s="167"/>
      <c r="DT187" s="167"/>
      <c r="DU187" s="167"/>
      <c r="DV187" s="167"/>
      <c r="DW187" s="167"/>
      <c r="DX187" s="167"/>
      <c r="DY187" s="167"/>
      <c r="DZ187" s="167"/>
      <c r="EA187" s="167"/>
      <c r="EB187" s="167"/>
      <c r="EC187" s="168"/>
      <c r="ED187" s="43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5"/>
    </row>
    <row r="188" spans="2:146" s="61" customFormat="1" ht="23.25" customHeight="1" hidden="1">
      <c r="B188" s="226" t="s">
        <v>80</v>
      </c>
      <c r="C188" s="227"/>
      <c r="D188" s="223" t="s">
        <v>193</v>
      </c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4"/>
      <c r="CD188" s="224"/>
      <c r="CE188" s="224"/>
      <c r="CF188" s="224"/>
      <c r="CG188" s="224"/>
      <c r="CH188" s="224"/>
      <c r="CI188" s="224"/>
      <c r="CJ188" s="224"/>
      <c r="CK188" s="224"/>
      <c r="CL188" s="224"/>
      <c r="CM188" s="224"/>
      <c r="CN188" s="224"/>
      <c r="CO188" s="224"/>
      <c r="CP188" s="224"/>
      <c r="CQ188" s="224"/>
      <c r="CR188" s="224"/>
      <c r="CS188" s="224"/>
      <c r="CT188" s="224"/>
      <c r="CU188" s="224"/>
      <c r="CV188" s="224"/>
      <c r="CW188" s="224"/>
      <c r="CX188" s="224"/>
      <c r="CY188" s="224"/>
      <c r="CZ188" s="224"/>
      <c r="DA188" s="224"/>
      <c r="DB188" s="224"/>
      <c r="DC188" s="224"/>
      <c r="DD188" s="224"/>
      <c r="DE188" s="224"/>
      <c r="DF188" s="224"/>
      <c r="DG188" s="224"/>
      <c r="DH188" s="224"/>
      <c r="DI188" s="224"/>
      <c r="DJ188" s="224"/>
      <c r="DK188" s="224"/>
      <c r="DL188" s="224"/>
      <c r="DM188" s="224"/>
      <c r="DN188" s="224"/>
      <c r="DO188" s="224"/>
      <c r="DP188" s="224"/>
      <c r="DQ188" s="224"/>
      <c r="DR188" s="224"/>
      <c r="DS188" s="224"/>
      <c r="DT188" s="224"/>
      <c r="DU188" s="224"/>
      <c r="DV188" s="224"/>
      <c r="DW188" s="224"/>
      <c r="DX188" s="224"/>
      <c r="DY188" s="224"/>
      <c r="DZ188" s="224"/>
      <c r="EA188" s="224"/>
      <c r="EB188" s="224"/>
      <c r="EC188" s="224"/>
      <c r="ED188" s="224"/>
      <c r="EE188" s="224"/>
      <c r="EF188" s="224"/>
      <c r="EG188" s="224"/>
      <c r="EH188" s="224"/>
      <c r="EI188" s="224"/>
      <c r="EJ188" s="224"/>
      <c r="EK188" s="224"/>
      <c r="EL188" s="224"/>
      <c r="EM188" s="224"/>
      <c r="EN188" s="224"/>
      <c r="EO188" s="224"/>
      <c r="EP188" s="225"/>
    </row>
    <row r="189" spans="2:146" s="52" customFormat="1" ht="11.25" customHeight="1" hidden="1">
      <c r="B189" s="62"/>
      <c r="C189" s="63"/>
      <c r="D189" s="180" t="s">
        <v>56</v>
      </c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  <c r="CE189" s="181"/>
      <c r="CF189" s="181"/>
      <c r="CG189" s="181"/>
      <c r="CH189" s="181"/>
      <c r="CI189" s="181"/>
      <c r="CJ189" s="181"/>
      <c r="CK189" s="181"/>
      <c r="CL189" s="181"/>
      <c r="CM189" s="181"/>
      <c r="CN189" s="181"/>
      <c r="CO189" s="181"/>
      <c r="CP189" s="181"/>
      <c r="CQ189" s="181"/>
      <c r="CR189" s="181"/>
      <c r="CS189" s="181"/>
      <c r="CT189" s="181"/>
      <c r="CU189" s="181"/>
      <c r="CV189" s="181"/>
      <c r="CW189" s="181"/>
      <c r="CX189" s="181"/>
      <c r="CY189" s="181"/>
      <c r="CZ189" s="181"/>
      <c r="DA189" s="181"/>
      <c r="DB189" s="181"/>
      <c r="DC189" s="181"/>
      <c r="DD189" s="181"/>
      <c r="DE189" s="181"/>
      <c r="DF189" s="181"/>
      <c r="DG189" s="181"/>
      <c r="DH189" s="181"/>
      <c r="DI189" s="181"/>
      <c r="DJ189" s="181"/>
      <c r="DK189" s="181"/>
      <c r="DL189" s="181"/>
      <c r="DM189" s="181"/>
      <c r="DN189" s="181"/>
      <c r="DO189" s="181"/>
      <c r="DP189" s="181"/>
      <c r="DQ189" s="181"/>
      <c r="DR189" s="181"/>
      <c r="DS189" s="181"/>
      <c r="DT189" s="181"/>
      <c r="DU189" s="181"/>
      <c r="DV189" s="181"/>
      <c r="DW189" s="181"/>
      <c r="DX189" s="181"/>
      <c r="DY189" s="181"/>
      <c r="DZ189" s="181"/>
      <c r="EA189" s="181"/>
      <c r="EB189" s="181"/>
      <c r="EC189" s="181"/>
      <c r="ED189" s="181"/>
      <c r="EE189" s="181"/>
      <c r="EF189" s="181"/>
      <c r="EG189" s="181"/>
      <c r="EH189" s="181"/>
      <c r="EI189" s="181"/>
      <c r="EJ189" s="181"/>
      <c r="EK189" s="181"/>
      <c r="EL189" s="181"/>
      <c r="EM189" s="181"/>
      <c r="EN189" s="181"/>
      <c r="EO189" s="181"/>
      <c r="EP189" s="182"/>
    </row>
    <row r="190" spans="2:146" s="52" customFormat="1" ht="21.75" customHeight="1" hidden="1">
      <c r="B190" s="205">
        <v>1</v>
      </c>
      <c r="C190" s="206"/>
      <c r="D190" s="184" t="s">
        <v>57</v>
      </c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69" t="s">
        <v>58</v>
      </c>
      <c r="Z190" s="169"/>
      <c r="AA190" s="169"/>
      <c r="AB190" s="169"/>
      <c r="AC190" s="169"/>
      <c r="AD190" s="169"/>
      <c r="AE190" s="169"/>
      <c r="AF190" s="169"/>
      <c r="AG190" s="169"/>
      <c r="AH190" s="169" t="s">
        <v>59</v>
      </c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43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5"/>
      <c r="CN190" s="208">
        <v>122.5</v>
      </c>
      <c r="CO190" s="208"/>
      <c r="CP190" s="208"/>
      <c r="CQ190" s="208"/>
      <c r="CR190" s="208"/>
      <c r="CS190" s="208"/>
      <c r="CT190" s="208"/>
      <c r="CU190" s="208"/>
      <c r="CV190" s="208"/>
      <c r="CW190" s="208"/>
      <c r="CX190" s="208"/>
      <c r="CY190" s="208"/>
      <c r="CZ190" s="208"/>
      <c r="DA190" s="208"/>
      <c r="DB190" s="43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5"/>
      <c r="DQ190" s="201">
        <v>122.5</v>
      </c>
      <c r="DR190" s="202"/>
      <c r="DS190" s="202"/>
      <c r="DT190" s="202"/>
      <c r="DU190" s="202"/>
      <c r="DV190" s="202"/>
      <c r="DW190" s="202"/>
      <c r="DX190" s="202"/>
      <c r="DY190" s="202"/>
      <c r="DZ190" s="202"/>
      <c r="EA190" s="202"/>
      <c r="EB190" s="202"/>
      <c r="EC190" s="203"/>
      <c r="ED190" s="43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5"/>
    </row>
    <row r="191" spans="2:146" s="52" customFormat="1" ht="11.25" customHeight="1" hidden="1">
      <c r="B191" s="62"/>
      <c r="C191" s="63"/>
      <c r="D191" s="180" t="s">
        <v>60</v>
      </c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1"/>
      <c r="CD191" s="181"/>
      <c r="CE191" s="181"/>
      <c r="CF191" s="181"/>
      <c r="CG191" s="181"/>
      <c r="CH191" s="181"/>
      <c r="CI191" s="181"/>
      <c r="CJ191" s="181"/>
      <c r="CK191" s="181"/>
      <c r="CL191" s="181"/>
      <c r="CM191" s="181"/>
      <c r="CN191" s="181"/>
      <c r="CO191" s="181"/>
      <c r="CP191" s="181"/>
      <c r="CQ191" s="181"/>
      <c r="CR191" s="181"/>
      <c r="CS191" s="181"/>
      <c r="CT191" s="181"/>
      <c r="CU191" s="181"/>
      <c r="CV191" s="181"/>
      <c r="CW191" s="181"/>
      <c r="CX191" s="181"/>
      <c r="CY191" s="181"/>
      <c r="CZ191" s="181"/>
      <c r="DA191" s="181"/>
      <c r="DB191" s="181"/>
      <c r="DC191" s="181"/>
      <c r="DD191" s="181"/>
      <c r="DE191" s="181"/>
      <c r="DF191" s="181"/>
      <c r="DG191" s="181"/>
      <c r="DH191" s="181"/>
      <c r="DI191" s="181"/>
      <c r="DJ191" s="181"/>
      <c r="DK191" s="181"/>
      <c r="DL191" s="181"/>
      <c r="DM191" s="181"/>
      <c r="DN191" s="181"/>
      <c r="DO191" s="181"/>
      <c r="DP191" s="181"/>
      <c r="DQ191" s="181"/>
      <c r="DR191" s="181"/>
      <c r="DS191" s="181"/>
      <c r="DT191" s="181"/>
      <c r="DU191" s="181"/>
      <c r="DV191" s="181"/>
      <c r="DW191" s="181"/>
      <c r="DX191" s="181"/>
      <c r="DY191" s="181"/>
      <c r="DZ191" s="181"/>
      <c r="EA191" s="181"/>
      <c r="EB191" s="181"/>
      <c r="EC191" s="181"/>
      <c r="ED191" s="181"/>
      <c r="EE191" s="181"/>
      <c r="EF191" s="181"/>
      <c r="EG191" s="181"/>
      <c r="EH191" s="181"/>
      <c r="EI191" s="181"/>
      <c r="EJ191" s="181"/>
      <c r="EK191" s="181"/>
      <c r="EL191" s="181"/>
      <c r="EM191" s="181"/>
      <c r="EN191" s="181"/>
      <c r="EO191" s="181"/>
      <c r="EP191" s="182"/>
    </row>
    <row r="192" spans="2:146" s="52" customFormat="1" ht="11.25" customHeight="1" hidden="1">
      <c r="B192" s="205">
        <v>1</v>
      </c>
      <c r="C192" s="206"/>
      <c r="D192" s="184" t="s">
        <v>78</v>
      </c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69" t="s">
        <v>79</v>
      </c>
      <c r="Z192" s="169"/>
      <c r="AA192" s="169"/>
      <c r="AB192" s="169"/>
      <c r="AC192" s="169"/>
      <c r="AD192" s="169"/>
      <c r="AE192" s="169"/>
      <c r="AF192" s="169"/>
      <c r="AG192" s="169"/>
      <c r="AH192" s="169" t="s">
        <v>59</v>
      </c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43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5"/>
      <c r="CN192" s="208">
        <v>49</v>
      </c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43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5"/>
      <c r="DQ192" s="201">
        <v>49</v>
      </c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3"/>
      <c r="ED192" s="43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5"/>
    </row>
    <row r="193" spans="2:146" s="52" customFormat="1" ht="11.25" customHeight="1" hidden="1">
      <c r="B193" s="62"/>
      <c r="C193" s="63"/>
      <c r="D193" s="180" t="s">
        <v>63</v>
      </c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181"/>
      <c r="CH193" s="181"/>
      <c r="CI193" s="181"/>
      <c r="CJ193" s="181"/>
      <c r="CK193" s="181"/>
      <c r="CL193" s="181"/>
      <c r="CM193" s="181"/>
      <c r="CN193" s="181"/>
      <c r="CO193" s="181"/>
      <c r="CP193" s="181"/>
      <c r="CQ193" s="181"/>
      <c r="CR193" s="181"/>
      <c r="CS193" s="181"/>
      <c r="CT193" s="181"/>
      <c r="CU193" s="181"/>
      <c r="CV193" s="181"/>
      <c r="CW193" s="181"/>
      <c r="CX193" s="181"/>
      <c r="CY193" s="181"/>
      <c r="CZ193" s="181"/>
      <c r="DA193" s="181"/>
      <c r="DB193" s="181"/>
      <c r="DC193" s="181"/>
      <c r="DD193" s="181"/>
      <c r="DE193" s="181"/>
      <c r="DF193" s="181"/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1"/>
      <c r="DU193" s="181"/>
      <c r="DV193" s="181"/>
      <c r="DW193" s="181"/>
      <c r="DX193" s="181"/>
      <c r="DY193" s="181"/>
      <c r="DZ193" s="181"/>
      <c r="EA193" s="181"/>
      <c r="EB193" s="181"/>
      <c r="EC193" s="181"/>
      <c r="ED193" s="181"/>
      <c r="EE193" s="181"/>
      <c r="EF193" s="181"/>
      <c r="EG193" s="181"/>
      <c r="EH193" s="181"/>
      <c r="EI193" s="181"/>
      <c r="EJ193" s="181"/>
      <c r="EK193" s="181"/>
      <c r="EL193" s="181"/>
      <c r="EM193" s="181"/>
      <c r="EN193" s="181"/>
      <c r="EO193" s="181"/>
      <c r="EP193" s="182"/>
    </row>
    <row r="194" spans="2:146" s="52" customFormat="1" ht="11.25" customHeight="1" hidden="1">
      <c r="B194" s="205">
        <v>1</v>
      </c>
      <c r="C194" s="206"/>
      <c r="D194" s="184" t="s">
        <v>64</v>
      </c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69" t="s">
        <v>65</v>
      </c>
      <c r="Z194" s="169"/>
      <c r="AA194" s="169"/>
      <c r="AB194" s="169"/>
      <c r="AC194" s="169"/>
      <c r="AD194" s="169"/>
      <c r="AE194" s="169"/>
      <c r="AF194" s="169"/>
      <c r="AG194" s="169"/>
      <c r="AH194" s="169" t="s">
        <v>66</v>
      </c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43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5"/>
      <c r="CN194" s="217">
        <f>CN190*1000/CN192</f>
        <v>2500</v>
      </c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43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5"/>
      <c r="DQ194" s="166">
        <f>DQ190*1000/DQ192</f>
        <v>2500</v>
      </c>
      <c r="DR194" s="167"/>
      <c r="DS194" s="167"/>
      <c r="DT194" s="167"/>
      <c r="DU194" s="167"/>
      <c r="DV194" s="167"/>
      <c r="DW194" s="167"/>
      <c r="DX194" s="167"/>
      <c r="DY194" s="167"/>
      <c r="DZ194" s="167"/>
      <c r="EA194" s="167"/>
      <c r="EB194" s="167"/>
      <c r="EC194" s="168"/>
      <c r="ED194" s="43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5"/>
    </row>
    <row r="195" spans="2:146" s="61" customFormat="1" ht="12" customHeight="1">
      <c r="B195" s="300" t="s">
        <v>207</v>
      </c>
      <c r="C195" s="301"/>
      <c r="D195" s="223" t="s">
        <v>29</v>
      </c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4"/>
      <c r="CD195" s="224"/>
      <c r="CE195" s="224"/>
      <c r="CF195" s="224"/>
      <c r="CG195" s="224"/>
      <c r="CH195" s="224"/>
      <c r="CI195" s="224"/>
      <c r="CJ195" s="224"/>
      <c r="CK195" s="224"/>
      <c r="CL195" s="224"/>
      <c r="CM195" s="224"/>
      <c r="CN195" s="224"/>
      <c r="CO195" s="224"/>
      <c r="CP195" s="224"/>
      <c r="CQ195" s="224"/>
      <c r="CR195" s="224"/>
      <c r="CS195" s="224"/>
      <c r="CT195" s="224"/>
      <c r="CU195" s="224"/>
      <c r="CV195" s="224"/>
      <c r="CW195" s="224"/>
      <c r="CX195" s="224"/>
      <c r="CY195" s="224"/>
      <c r="CZ195" s="224"/>
      <c r="DA195" s="224"/>
      <c r="DB195" s="224"/>
      <c r="DC195" s="224"/>
      <c r="DD195" s="224"/>
      <c r="DE195" s="224"/>
      <c r="DF195" s="224"/>
      <c r="DG195" s="224"/>
      <c r="DH195" s="224"/>
      <c r="DI195" s="224"/>
      <c r="DJ195" s="224"/>
      <c r="DK195" s="224"/>
      <c r="DL195" s="224"/>
      <c r="DM195" s="224"/>
      <c r="DN195" s="224"/>
      <c r="DO195" s="224"/>
      <c r="DP195" s="224"/>
      <c r="DQ195" s="224"/>
      <c r="DR195" s="224"/>
      <c r="DS195" s="224"/>
      <c r="DT195" s="224"/>
      <c r="DU195" s="224"/>
      <c r="DV195" s="224"/>
      <c r="DW195" s="224"/>
      <c r="DX195" s="224"/>
      <c r="DY195" s="224"/>
      <c r="DZ195" s="224"/>
      <c r="EA195" s="224"/>
      <c r="EB195" s="224"/>
      <c r="EC195" s="224"/>
      <c r="ED195" s="224"/>
      <c r="EE195" s="224"/>
      <c r="EF195" s="224"/>
      <c r="EG195" s="224"/>
      <c r="EH195" s="224"/>
      <c r="EI195" s="224"/>
      <c r="EJ195" s="224"/>
      <c r="EK195" s="224"/>
      <c r="EL195" s="224"/>
      <c r="EM195" s="224"/>
      <c r="EN195" s="224"/>
      <c r="EO195" s="224"/>
      <c r="EP195" s="225"/>
    </row>
    <row r="196" spans="2:146" s="61" customFormat="1" ht="12" customHeight="1">
      <c r="B196" s="226" t="s">
        <v>54</v>
      </c>
      <c r="C196" s="227"/>
      <c r="D196" s="223" t="s">
        <v>224</v>
      </c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4"/>
      <c r="CD196" s="224"/>
      <c r="CE196" s="224"/>
      <c r="CF196" s="224"/>
      <c r="CG196" s="224"/>
      <c r="CH196" s="224"/>
      <c r="CI196" s="224"/>
      <c r="CJ196" s="224"/>
      <c r="CK196" s="224"/>
      <c r="CL196" s="224"/>
      <c r="CM196" s="224"/>
      <c r="CN196" s="224"/>
      <c r="CO196" s="224"/>
      <c r="CP196" s="224"/>
      <c r="CQ196" s="224"/>
      <c r="CR196" s="224"/>
      <c r="CS196" s="224"/>
      <c r="CT196" s="224"/>
      <c r="CU196" s="224"/>
      <c r="CV196" s="224"/>
      <c r="CW196" s="224"/>
      <c r="CX196" s="224"/>
      <c r="CY196" s="224"/>
      <c r="CZ196" s="224"/>
      <c r="DA196" s="224"/>
      <c r="DB196" s="224"/>
      <c r="DC196" s="224"/>
      <c r="DD196" s="224"/>
      <c r="DE196" s="224"/>
      <c r="DF196" s="224"/>
      <c r="DG196" s="224"/>
      <c r="DH196" s="224"/>
      <c r="DI196" s="224"/>
      <c r="DJ196" s="224"/>
      <c r="DK196" s="224"/>
      <c r="DL196" s="224"/>
      <c r="DM196" s="224"/>
      <c r="DN196" s="224"/>
      <c r="DO196" s="224"/>
      <c r="DP196" s="224"/>
      <c r="DQ196" s="224"/>
      <c r="DR196" s="224"/>
      <c r="DS196" s="224"/>
      <c r="DT196" s="224"/>
      <c r="DU196" s="224"/>
      <c r="DV196" s="224"/>
      <c r="DW196" s="224"/>
      <c r="DX196" s="224"/>
      <c r="DY196" s="224"/>
      <c r="DZ196" s="224"/>
      <c r="EA196" s="224"/>
      <c r="EB196" s="224"/>
      <c r="EC196" s="224"/>
      <c r="ED196" s="224"/>
      <c r="EE196" s="224"/>
      <c r="EF196" s="224"/>
      <c r="EG196" s="224"/>
      <c r="EH196" s="224"/>
      <c r="EI196" s="224"/>
      <c r="EJ196" s="224"/>
      <c r="EK196" s="224"/>
      <c r="EL196" s="224"/>
      <c r="EM196" s="224"/>
      <c r="EN196" s="224"/>
      <c r="EO196" s="224"/>
      <c r="EP196" s="225"/>
    </row>
    <row r="197" spans="2:146" s="52" customFormat="1" ht="11.25" customHeight="1">
      <c r="B197" s="62"/>
      <c r="C197" s="63"/>
      <c r="D197" s="180" t="s">
        <v>56</v>
      </c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  <c r="BZ197" s="181"/>
      <c r="CA197" s="181"/>
      <c r="CB197" s="181"/>
      <c r="CC197" s="181"/>
      <c r="CD197" s="181"/>
      <c r="CE197" s="181"/>
      <c r="CF197" s="181"/>
      <c r="CG197" s="181"/>
      <c r="CH197" s="181"/>
      <c r="CI197" s="181"/>
      <c r="CJ197" s="181"/>
      <c r="CK197" s="181"/>
      <c r="CL197" s="181"/>
      <c r="CM197" s="181"/>
      <c r="CN197" s="181"/>
      <c r="CO197" s="181"/>
      <c r="CP197" s="181"/>
      <c r="CQ197" s="181"/>
      <c r="CR197" s="181"/>
      <c r="CS197" s="181"/>
      <c r="CT197" s="181"/>
      <c r="CU197" s="181"/>
      <c r="CV197" s="181"/>
      <c r="CW197" s="181"/>
      <c r="CX197" s="181"/>
      <c r="CY197" s="181"/>
      <c r="CZ197" s="181"/>
      <c r="DA197" s="181"/>
      <c r="DB197" s="181"/>
      <c r="DC197" s="181"/>
      <c r="DD197" s="181"/>
      <c r="DE197" s="181"/>
      <c r="DF197" s="181"/>
      <c r="DG197" s="181"/>
      <c r="DH197" s="181"/>
      <c r="DI197" s="181"/>
      <c r="DJ197" s="181"/>
      <c r="DK197" s="181"/>
      <c r="DL197" s="181"/>
      <c r="DM197" s="181"/>
      <c r="DN197" s="181"/>
      <c r="DO197" s="181"/>
      <c r="DP197" s="181"/>
      <c r="DQ197" s="181"/>
      <c r="DR197" s="181"/>
      <c r="DS197" s="181"/>
      <c r="DT197" s="181"/>
      <c r="DU197" s="181"/>
      <c r="DV197" s="181"/>
      <c r="DW197" s="181"/>
      <c r="DX197" s="181"/>
      <c r="DY197" s="181"/>
      <c r="DZ197" s="181"/>
      <c r="EA197" s="181"/>
      <c r="EB197" s="181"/>
      <c r="EC197" s="181"/>
      <c r="ED197" s="181"/>
      <c r="EE197" s="181"/>
      <c r="EF197" s="181"/>
      <c r="EG197" s="181"/>
      <c r="EH197" s="181"/>
      <c r="EI197" s="181"/>
      <c r="EJ197" s="181"/>
      <c r="EK197" s="181"/>
      <c r="EL197" s="181"/>
      <c r="EM197" s="181"/>
      <c r="EN197" s="181"/>
      <c r="EO197" s="181"/>
      <c r="EP197" s="182"/>
    </row>
    <row r="198" spans="2:147" s="52" customFormat="1" ht="21.75" customHeight="1">
      <c r="B198" s="205">
        <v>1</v>
      </c>
      <c r="C198" s="206"/>
      <c r="D198" s="252" t="s">
        <v>205</v>
      </c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7"/>
      <c r="Y198" s="252" t="s">
        <v>62</v>
      </c>
      <c r="Z198" s="266"/>
      <c r="AA198" s="266"/>
      <c r="AB198" s="266"/>
      <c r="AC198" s="266"/>
      <c r="AD198" s="266"/>
      <c r="AE198" s="266"/>
      <c r="AF198" s="266"/>
      <c r="AG198" s="267"/>
      <c r="AH198" s="252" t="s">
        <v>206</v>
      </c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  <c r="BI198" s="144"/>
      <c r="BJ198" s="317">
        <v>51694</v>
      </c>
      <c r="BK198" s="317"/>
      <c r="BL198" s="317"/>
      <c r="BM198" s="317"/>
      <c r="BN198" s="317"/>
      <c r="BO198" s="317"/>
      <c r="BP198" s="317"/>
      <c r="BQ198" s="317"/>
      <c r="BR198" s="317"/>
      <c r="BS198" s="317"/>
      <c r="BT198" s="317"/>
      <c r="BU198" s="317"/>
      <c r="BV198" s="317"/>
      <c r="BW198" s="317"/>
      <c r="BX198" s="317"/>
      <c r="BY198" s="317"/>
      <c r="BZ198" s="317"/>
      <c r="CA198" s="317"/>
      <c r="CB198" s="317"/>
      <c r="CC198" s="317"/>
      <c r="CD198" s="317"/>
      <c r="CE198" s="317"/>
      <c r="CF198" s="317"/>
      <c r="CG198" s="317"/>
      <c r="CH198" s="317"/>
      <c r="CI198" s="317"/>
      <c r="CJ198" s="317"/>
      <c r="CK198" s="317"/>
      <c r="CL198" s="317"/>
      <c r="CM198" s="318"/>
      <c r="CN198" s="263">
        <v>51682</v>
      </c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5"/>
      <c r="DB198" s="135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7"/>
      <c r="DQ198" s="263">
        <v>51672</v>
      </c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5"/>
      <c r="ED198" s="135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7"/>
      <c r="EQ198" s="146"/>
    </row>
    <row r="199" spans="2:147" s="52" customFormat="1" ht="11.25" customHeight="1">
      <c r="B199" s="62"/>
      <c r="C199" s="63"/>
      <c r="D199" s="209" t="s">
        <v>60</v>
      </c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0"/>
      <c r="CV199" s="210"/>
      <c r="CW199" s="210"/>
      <c r="CX199" s="210"/>
      <c r="CY199" s="210"/>
      <c r="CZ199" s="210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  <c r="EF199" s="210"/>
      <c r="EG199" s="210"/>
      <c r="EH199" s="210"/>
      <c r="EI199" s="210"/>
      <c r="EJ199" s="210"/>
      <c r="EK199" s="210"/>
      <c r="EL199" s="210"/>
      <c r="EM199" s="210"/>
      <c r="EN199" s="210"/>
      <c r="EO199" s="210"/>
      <c r="EP199" s="211"/>
      <c r="EQ199" s="146"/>
    </row>
    <row r="200" spans="2:147" s="52" customFormat="1" ht="21.75" customHeight="1">
      <c r="B200" s="205">
        <v>1</v>
      </c>
      <c r="C200" s="206"/>
      <c r="D200" s="252" t="s">
        <v>203</v>
      </c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  <c r="X200" s="250"/>
      <c r="Y200" s="253"/>
      <c r="Z200" s="212" t="s">
        <v>58</v>
      </c>
      <c r="AA200" s="250"/>
      <c r="AB200" s="250"/>
      <c r="AC200" s="250"/>
      <c r="AD200" s="250"/>
      <c r="AE200" s="250"/>
      <c r="AF200" s="250"/>
      <c r="AG200" s="253"/>
      <c r="AH200" s="252" t="s">
        <v>66</v>
      </c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  <c r="BI200" s="145"/>
      <c r="BJ200" s="334">
        <v>9.411857</v>
      </c>
      <c r="BK200" s="317"/>
      <c r="BL200" s="317"/>
      <c r="BM200" s="317"/>
      <c r="BN200" s="317"/>
      <c r="BO200" s="317"/>
      <c r="BP200" s="317"/>
      <c r="BQ200" s="317"/>
      <c r="BR200" s="317"/>
      <c r="BS200" s="317"/>
      <c r="BT200" s="317"/>
      <c r="BU200" s="317"/>
      <c r="BV200" s="317"/>
      <c r="BW200" s="317"/>
      <c r="BX200" s="317"/>
      <c r="BY200" s="317"/>
      <c r="BZ200" s="317"/>
      <c r="CA200" s="317"/>
      <c r="CB200" s="317"/>
      <c r="CC200" s="317"/>
      <c r="CD200" s="317"/>
      <c r="CE200" s="317"/>
      <c r="CF200" s="317"/>
      <c r="CG200" s="317"/>
      <c r="CH200" s="317"/>
      <c r="CI200" s="317"/>
      <c r="CJ200" s="317"/>
      <c r="CK200" s="317"/>
      <c r="CL200" s="317"/>
      <c r="CM200" s="318"/>
      <c r="CN200" s="334">
        <v>12.256535</v>
      </c>
      <c r="CO200" s="317"/>
      <c r="CP200" s="317"/>
      <c r="CQ200" s="317"/>
      <c r="CR200" s="317"/>
      <c r="CS200" s="317"/>
      <c r="CT200" s="317"/>
      <c r="CU200" s="317"/>
      <c r="CV200" s="317"/>
      <c r="CW200" s="317"/>
      <c r="CX200" s="317"/>
      <c r="CY200" s="317"/>
      <c r="CZ200" s="317"/>
      <c r="DA200" s="317"/>
      <c r="DB200" s="317"/>
      <c r="DC200" s="317"/>
      <c r="DD200" s="317"/>
      <c r="DE200" s="317"/>
      <c r="DF200" s="317"/>
      <c r="DG200" s="317"/>
      <c r="DH200" s="317"/>
      <c r="DI200" s="317"/>
      <c r="DJ200" s="317"/>
      <c r="DK200" s="317"/>
      <c r="DL200" s="317"/>
      <c r="DM200" s="317"/>
      <c r="DN200" s="317"/>
      <c r="DO200" s="317"/>
      <c r="DP200" s="318"/>
      <c r="DQ200" s="161">
        <v>14.158691</v>
      </c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  <c r="EP200" s="162"/>
      <c r="EQ200" s="162"/>
    </row>
    <row r="201" spans="2:147" s="52" customFormat="1" ht="11.25" customHeight="1">
      <c r="B201" s="62"/>
      <c r="C201" s="63"/>
      <c r="D201" s="209" t="s">
        <v>63</v>
      </c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  <c r="BZ201" s="210"/>
      <c r="CA201" s="210"/>
      <c r="CB201" s="210"/>
      <c r="CC201" s="210"/>
      <c r="CD201" s="210"/>
      <c r="CE201" s="210"/>
      <c r="CF201" s="210"/>
      <c r="CG201" s="210"/>
      <c r="CH201" s="210"/>
      <c r="CI201" s="210"/>
      <c r="CJ201" s="210"/>
      <c r="CK201" s="210"/>
      <c r="CL201" s="210"/>
      <c r="CM201" s="210"/>
      <c r="CN201" s="210"/>
      <c r="CO201" s="210"/>
      <c r="CP201" s="210"/>
      <c r="CQ201" s="210"/>
      <c r="CR201" s="210"/>
      <c r="CS201" s="210"/>
      <c r="CT201" s="210"/>
      <c r="CU201" s="210"/>
      <c r="CV201" s="210"/>
      <c r="CW201" s="210"/>
      <c r="CX201" s="210"/>
      <c r="CY201" s="210"/>
      <c r="CZ201" s="210"/>
      <c r="DA201" s="210"/>
      <c r="DB201" s="210"/>
      <c r="DC201" s="210"/>
      <c r="DD201" s="210"/>
      <c r="DE201" s="210"/>
      <c r="DF201" s="210"/>
      <c r="DG201" s="210"/>
      <c r="DH201" s="210"/>
      <c r="DI201" s="210"/>
      <c r="DJ201" s="210"/>
      <c r="DK201" s="210"/>
      <c r="DL201" s="210"/>
      <c r="DM201" s="210"/>
      <c r="DN201" s="210"/>
      <c r="DO201" s="210"/>
      <c r="DP201" s="210"/>
      <c r="DQ201" s="210"/>
      <c r="DR201" s="210"/>
      <c r="DS201" s="210"/>
      <c r="DT201" s="210"/>
      <c r="DU201" s="210"/>
      <c r="DV201" s="210"/>
      <c r="DW201" s="210"/>
      <c r="DX201" s="210"/>
      <c r="DY201" s="210"/>
      <c r="DZ201" s="210"/>
      <c r="EA201" s="210"/>
      <c r="EB201" s="210"/>
      <c r="EC201" s="210"/>
      <c r="ED201" s="210"/>
      <c r="EE201" s="210"/>
      <c r="EF201" s="210"/>
      <c r="EG201" s="210"/>
      <c r="EH201" s="210"/>
      <c r="EI201" s="210"/>
      <c r="EJ201" s="210"/>
      <c r="EK201" s="210"/>
      <c r="EL201" s="210"/>
      <c r="EM201" s="210"/>
      <c r="EN201" s="210"/>
      <c r="EO201" s="210"/>
      <c r="EP201" s="211"/>
      <c r="EQ201" s="146"/>
    </row>
    <row r="202" spans="2:147" s="52" customFormat="1" ht="21.75" customHeight="1" hidden="1">
      <c r="B202" s="205">
        <v>1</v>
      </c>
      <c r="C202" s="206"/>
      <c r="D202" s="336" t="s">
        <v>84</v>
      </c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6"/>
      <c r="U202" s="336"/>
      <c r="V202" s="336"/>
      <c r="W202" s="336"/>
      <c r="X202" s="336"/>
      <c r="Y202" s="212" t="s">
        <v>65</v>
      </c>
      <c r="Z202" s="212"/>
      <c r="AA202" s="212"/>
      <c r="AB202" s="212"/>
      <c r="AC202" s="212"/>
      <c r="AD202" s="212"/>
      <c r="AE202" s="212"/>
      <c r="AF202" s="212"/>
      <c r="AG202" s="212"/>
      <c r="AH202" s="212" t="s">
        <v>66</v>
      </c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  <c r="BI202" s="135"/>
      <c r="BJ202" s="255">
        <v>94679.2</v>
      </c>
      <c r="BK202" s="255"/>
      <c r="BL202" s="255"/>
      <c r="BM202" s="255"/>
      <c r="BN202" s="255"/>
      <c r="BO202" s="255"/>
      <c r="BP202" s="255"/>
      <c r="BQ202" s="255"/>
      <c r="BR202" s="255"/>
      <c r="BS202" s="255"/>
      <c r="BT202" s="255"/>
      <c r="BU202" s="255"/>
      <c r="BV202" s="256"/>
      <c r="BW202" s="135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255">
        <v>1288.68</v>
      </c>
      <c r="CN202" s="255"/>
      <c r="CO202" s="255"/>
      <c r="CP202" s="255"/>
      <c r="CQ202" s="255"/>
      <c r="CR202" s="255"/>
      <c r="CS202" s="255"/>
      <c r="CT202" s="255"/>
      <c r="CU202" s="255"/>
      <c r="CV202" s="255"/>
      <c r="CW202" s="255"/>
      <c r="CX202" s="255"/>
      <c r="CY202" s="255"/>
      <c r="CZ202" s="255"/>
      <c r="DA202" s="256"/>
      <c r="DB202" s="135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7"/>
      <c r="DQ202" s="319">
        <v>26219.654</v>
      </c>
      <c r="DR202" s="320"/>
      <c r="DS202" s="320"/>
      <c r="DT202" s="320"/>
      <c r="DU202" s="320"/>
      <c r="DV202" s="320"/>
      <c r="DW202" s="320"/>
      <c r="DX202" s="320"/>
      <c r="DY202" s="320"/>
      <c r="DZ202" s="320"/>
      <c r="EA202" s="320"/>
      <c r="EB202" s="320"/>
      <c r="EC202" s="321"/>
      <c r="ED202" s="147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48"/>
      <c r="EQ202" s="146"/>
    </row>
    <row r="203" spans="2:147" s="52" customFormat="1" ht="46.5" customHeight="1">
      <c r="B203" s="205">
        <v>1</v>
      </c>
      <c r="C203" s="206"/>
      <c r="D203" s="252" t="s">
        <v>204</v>
      </c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50"/>
      <c r="X203" s="253"/>
      <c r="Y203" s="138"/>
      <c r="Z203" s="259" t="s">
        <v>81</v>
      </c>
      <c r="AA203" s="260"/>
      <c r="AB203" s="260"/>
      <c r="AC203" s="260"/>
      <c r="AD203" s="260"/>
      <c r="AE203" s="260"/>
      <c r="AF203" s="260"/>
      <c r="AG203" s="261"/>
      <c r="AH203" s="212" t="s">
        <v>66</v>
      </c>
      <c r="AI203" s="250"/>
      <c r="AJ203" s="250"/>
      <c r="AK203" s="250"/>
      <c r="AL203" s="250"/>
      <c r="AM203" s="250"/>
      <c r="AN203" s="250"/>
      <c r="AO203" s="250"/>
      <c r="AP203" s="250"/>
      <c r="AQ203" s="250"/>
      <c r="AR203" s="250"/>
      <c r="AS203" s="250"/>
      <c r="AT203" s="250"/>
      <c r="AU203" s="250"/>
      <c r="AV203" s="250"/>
      <c r="AW203" s="250"/>
      <c r="AX203" s="250"/>
      <c r="AY203" s="250"/>
      <c r="AZ203" s="250"/>
      <c r="BA203" s="250"/>
      <c r="BB203" s="250"/>
      <c r="BC203" s="250"/>
      <c r="BD203" s="250"/>
      <c r="BE203" s="250"/>
      <c r="BF203" s="250"/>
      <c r="BG203" s="250"/>
      <c r="BH203" s="250"/>
      <c r="BI203" s="139"/>
      <c r="BJ203" s="192">
        <v>95.32</v>
      </c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4"/>
      <c r="CN203" s="192">
        <v>96.53</v>
      </c>
      <c r="CO203" s="193"/>
      <c r="CP203" s="193"/>
      <c r="CQ203" s="193"/>
      <c r="CR203" s="193"/>
      <c r="CS203" s="193"/>
      <c r="CT203" s="193"/>
      <c r="CU203" s="193"/>
      <c r="CV203" s="193"/>
      <c r="CW203" s="193"/>
      <c r="CX203" s="193"/>
      <c r="CY203" s="193"/>
      <c r="CZ203" s="193"/>
      <c r="DA203" s="193"/>
      <c r="DB203" s="193"/>
      <c r="DC203" s="193"/>
      <c r="DD203" s="193"/>
      <c r="DE203" s="193"/>
      <c r="DF203" s="193"/>
      <c r="DG203" s="193"/>
      <c r="DH203" s="193"/>
      <c r="DI203" s="193"/>
      <c r="DJ203" s="193"/>
      <c r="DK203" s="193"/>
      <c r="DL203" s="193"/>
      <c r="DM203" s="193"/>
      <c r="DN203" s="193"/>
      <c r="DO203" s="193"/>
      <c r="DP203" s="194"/>
      <c r="DQ203" s="172">
        <v>96.65</v>
      </c>
      <c r="DR203" s="173"/>
      <c r="DS203" s="173"/>
      <c r="DT203" s="173"/>
      <c r="DU203" s="173"/>
      <c r="DV203" s="173"/>
      <c r="DW203" s="173"/>
      <c r="DX203" s="173"/>
      <c r="DY203" s="173"/>
      <c r="DZ203" s="173"/>
      <c r="EA203" s="173"/>
      <c r="EB203" s="173"/>
      <c r="EC203" s="173"/>
      <c r="ED203" s="173"/>
      <c r="EE203" s="173"/>
      <c r="EF203" s="173"/>
      <c r="EG203" s="173"/>
      <c r="EH203" s="173"/>
      <c r="EI203" s="173"/>
      <c r="EJ203" s="173"/>
      <c r="EK203" s="173"/>
      <c r="EL203" s="173"/>
      <c r="EM203" s="173"/>
      <c r="EN203" s="173"/>
      <c r="EO203" s="173"/>
      <c r="EP203" s="173"/>
      <c r="EQ203" s="174"/>
    </row>
    <row r="204" spans="2:146" s="52" customFormat="1" ht="21.75" customHeight="1">
      <c r="B204" s="205"/>
      <c r="C204" s="206"/>
      <c r="D204" s="257" t="s">
        <v>179</v>
      </c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138"/>
      <c r="AI204" s="333"/>
      <c r="AJ204" s="333"/>
      <c r="AK204" s="333"/>
      <c r="AL204" s="333"/>
      <c r="AM204" s="333"/>
      <c r="AN204" s="333"/>
      <c r="AO204" s="333"/>
      <c r="AP204" s="333"/>
      <c r="AQ204" s="333"/>
      <c r="AR204" s="333"/>
      <c r="AS204" s="333"/>
      <c r="AT204" s="333"/>
      <c r="AU204" s="333"/>
      <c r="AV204" s="333"/>
      <c r="AW204" s="333"/>
      <c r="AX204" s="333"/>
      <c r="AY204" s="333"/>
      <c r="AZ204" s="333"/>
      <c r="BA204" s="333"/>
      <c r="BB204" s="333"/>
      <c r="BC204" s="333"/>
      <c r="BD204" s="333"/>
      <c r="BE204" s="333"/>
      <c r="BF204" s="333"/>
      <c r="BG204" s="333"/>
      <c r="BH204" s="333"/>
      <c r="BI204" s="139"/>
      <c r="BJ204" s="335"/>
      <c r="BK204" s="335"/>
      <c r="BL204" s="335"/>
      <c r="BM204" s="335"/>
      <c r="BN204" s="335"/>
      <c r="BO204" s="335"/>
      <c r="BP204" s="335"/>
      <c r="BQ204" s="335"/>
      <c r="BR204" s="335"/>
      <c r="BS204" s="335"/>
      <c r="BT204" s="335"/>
      <c r="BU204" s="335"/>
      <c r="BV204" s="335"/>
      <c r="BW204" s="140"/>
      <c r="BX204" s="335"/>
      <c r="BY204" s="335"/>
      <c r="BZ204" s="335"/>
      <c r="CA204" s="335"/>
      <c r="CB204" s="335"/>
      <c r="CC204" s="335"/>
      <c r="CD204" s="335"/>
      <c r="CE204" s="335"/>
      <c r="CF204" s="335"/>
      <c r="CG204" s="335"/>
      <c r="CH204" s="335"/>
      <c r="CI204" s="335"/>
      <c r="CJ204" s="335"/>
      <c r="CK204" s="335"/>
      <c r="CL204" s="335"/>
      <c r="CM204" s="140"/>
      <c r="CN204" s="310"/>
      <c r="CO204" s="310"/>
      <c r="CP204" s="310"/>
      <c r="CQ204" s="310"/>
      <c r="CR204" s="310"/>
      <c r="CS204" s="310"/>
      <c r="CT204" s="310"/>
      <c r="CU204" s="310"/>
      <c r="CV204" s="310"/>
      <c r="CW204" s="310"/>
      <c r="CX204" s="310"/>
      <c r="CY204" s="310"/>
      <c r="CZ204" s="310"/>
      <c r="DA204" s="310"/>
      <c r="DB204" s="310"/>
      <c r="DC204" s="310"/>
      <c r="DD204" s="310"/>
      <c r="DE204" s="310"/>
      <c r="DF204" s="310"/>
      <c r="DG204" s="310"/>
      <c r="DH204" s="310"/>
      <c r="DI204" s="310"/>
      <c r="DJ204" s="310"/>
      <c r="DK204" s="310"/>
      <c r="DL204" s="310"/>
      <c r="DM204" s="310"/>
      <c r="DN204" s="310"/>
      <c r="DO204" s="139"/>
      <c r="DP204" s="13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40"/>
      <c r="EE204" s="140"/>
      <c r="EF204" s="140"/>
      <c r="EG204" s="140"/>
      <c r="EH204" s="140"/>
      <c r="EI204" s="140"/>
      <c r="EJ204" s="140"/>
      <c r="EK204" s="140"/>
      <c r="EL204" s="140"/>
      <c r="EM204" s="140"/>
      <c r="EN204" s="140"/>
      <c r="EO204" s="140"/>
      <c r="EP204" s="140"/>
    </row>
    <row r="205" spans="2:146" s="52" customFormat="1" ht="12" customHeight="1">
      <c r="B205" s="205"/>
      <c r="C205" s="206"/>
      <c r="D205" s="533" t="s">
        <v>60</v>
      </c>
      <c r="E205" s="534"/>
      <c r="F205" s="534"/>
      <c r="G205" s="534"/>
      <c r="H205" s="534"/>
      <c r="I205" s="534"/>
      <c r="J205" s="534"/>
      <c r="K205" s="534"/>
      <c r="L205" s="534"/>
      <c r="M205" s="534"/>
      <c r="N205" s="534"/>
      <c r="O205" s="534"/>
      <c r="P205" s="534"/>
      <c r="Q205" s="534"/>
      <c r="R205" s="534"/>
      <c r="S205" s="534"/>
      <c r="T205" s="534"/>
      <c r="U205" s="534"/>
      <c r="V205" s="534"/>
      <c r="W205" s="534"/>
      <c r="X205" s="534"/>
      <c r="Y205" s="534"/>
      <c r="Z205" s="534"/>
      <c r="AA205" s="534"/>
      <c r="AB205" s="534"/>
      <c r="AC205" s="534"/>
      <c r="AD205" s="534"/>
      <c r="AE205" s="534"/>
      <c r="AF205" s="534"/>
      <c r="AG205" s="534"/>
      <c r="AH205" s="534"/>
      <c r="AI205" s="534"/>
      <c r="AJ205" s="534"/>
      <c r="AK205" s="534"/>
      <c r="AL205" s="534"/>
      <c r="AM205" s="534"/>
      <c r="AN205" s="534"/>
      <c r="AO205" s="534"/>
      <c r="AP205" s="534"/>
      <c r="AQ205" s="534"/>
      <c r="AR205" s="534"/>
      <c r="AS205" s="534"/>
      <c r="AT205" s="534"/>
      <c r="AU205" s="534"/>
      <c r="AV205" s="534"/>
      <c r="AW205" s="534"/>
      <c r="AX205" s="534"/>
      <c r="AY205" s="534"/>
      <c r="AZ205" s="534"/>
      <c r="BA205" s="534"/>
      <c r="BB205" s="534"/>
      <c r="BC205" s="534"/>
      <c r="BD205" s="534"/>
      <c r="BE205" s="534"/>
      <c r="BF205" s="534"/>
      <c r="BG205" s="534"/>
      <c r="BH205" s="534"/>
      <c r="BI205" s="534"/>
      <c r="BJ205" s="534"/>
      <c r="BK205" s="534"/>
      <c r="BL205" s="534"/>
      <c r="BM205" s="534"/>
      <c r="BN205" s="534"/>
      <c r="BO205" s="534"/>
      <c r="BP205" s="534"/>
      <c r="BQ205" s="534"/>
      <c r="BR205" s="534"/>
      <c r="BS205" s="534"/>
      <c r="BT205" s="534"/>
      <c r="BU205" s="534"/>
      <c r="BV205" s="534"/>
      <c r="BW205" s="534"/>
      <c r="BX205" s="534"/>
      <c r="BY205" s="534"/>
      <c r="BZ205" s="534"/>
      <c r="CA205" s="534"/>
      <c r="CB205" s="534"/>
      <c r="CC205" s="534"/>
      <c r="CD205" s="534"/>
      <c r="CE205" s="534"/>
      <c r="CF205" s="534"/>
      <c r="CG205" s="534"/>
      <c r="CH205" s="534"/>
      <c r="CI205" s="534"/>
      <c r="CJ205" s="534"/>
      <c r="CK205" s="534"/>
      <c r="CL205" s="534"/>
      <c r="CM205" s="534"/>
      <c r="CN205" s="534"/>
      <c r="CO205" s="534"/>
      <c r="CP205" s="534"/>
      <c r="CQ205" s="534"/>
      <c r="CR205" s="534"/>
      <c r="CS205" s="534"/>
      <c r="CT205" s="534"/>
      <c r="CU205" s="534"/>
      <c r="CV205" s="534"/>
      <c r="CW205" s="534"/>
      <c r="CX205" s="534"/>
      <c r="CY205" s="534"/>
      <c r="CZ205" s="534"/>
      <c r="DA205" s="534"/>
      <c r="DB205" s="534"/>
      <c r="DC205" s="534"/>
      <c r="DD205" s="534"/>
      <c r="DE205" s="534"/>
      <c r="DF205" s="534"/>
      <c r="DG205" s="534"/>
      <c r="DH205" s="534"/>
      <c r="DI205" s="534"/>
      <c r="DJ205" s="534"/>
      <c r="DK205" s="534"/>
      <c r="DL205" s="534"/>
      <c r="DM205" s="534"/>
      <c r="DN205" s="534"/>
      <c r="DO205" s="534"/>
      <c r="DP205" s="534"/>
      <c r="DQ205" s="534"/>
      <c r="DR205" s="534"/>
      <c r="DS205" s="534"/>
      <c r="DT205" s="534"/>
      <c r="DU205" s="534"/>
      <c r="DV205" s="534"/>
      <c r="DW205" s="534"/>
      <c r="DX205" s="534"/>
      <c r="DY205" s="534"/>
      <c r="DZ205" s="534"/>
      <c r="EA205" s="534"/>
      <c r="EB205" s="534"/>
      <c r="EC205" s="534"/>
      <c r="ED205" s="534"/>
      <c r="EE205" s="534"/>
      <c r="EF205" s="534"/>
      <c r="EG205" s="534"/>
      <c r="EH205" s="534"/>
      <c r="EI205" s="534"/>
      <c r="EJ205" s="534"/>
      <c r="EK205" s="534"/>
      <c r="EL205" s="534"/>
      <c r="EM205" s="534"/>
      <c r="EN205" s="534"/>
      <c r="EO205" s="534"/>
      <c r="EP205" s="535"/>
    </row>
    <row r="206" spans="2:147" s="52" customFormat="1" ht="16.5" customHeight="1">
      <c r="B206" s="205">
        <v>1</v>
      </c>
      <c r="C206" s="206"/>
      <c r="D206" s="213" t="s">
        <v>180</v>
      </c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141"/>
      <c r="Z206" s="214" t="s">
        <v>82</v>
      </c>
      <c r="AA206" s="214"/>
      <c r="AB206" s="214"/>
      <c r="AC206" s="214"/>
      <c r="AD206" s="214"/>
      <c r="AE206" s="214"/>
      <c r="AF206" s="214"/>
      <c r="AG206" s="262"/>
      <c r="AH206" s="337" t="s">
        <v>59</v>
      </c>
      <c r="AI206" s="338"/>
      <c r="AJ206" s="338"/>
      <c r="AK206" s="338"/>
      <c r="AL206" s="338"/>
      <c r="AM206" s="338"/>
      <c r="AN206" s="338"/>
      <c r="AO206" s="338"/>
      <c r="AP206" s="338"/>
      <c r="AQ206" s="338"/>
      <c r="AR206" s="338"/>
      <c r="AS206" s="338"/>
      <c r="AT206" s="338"/>
      <c r="AU206" s="338"/>
      <c r="AV206" s="338"/>
      <c r="AW206" s="338"/>
      <c r="AX206" s="338"/>
      <c r="AY206" s="338"/>
      <c r="AZ206" s="338"/>
      <c r="BA206" s="338"/>
      <c r="BB206" s="338"/>
      <c r="BC206" s="338"/>
      <c r="BD206" s="338"/>
      <c r="BE206" s="338"/>
      <c r="BF206" s="338"/>
      <c r="BG206" s="338"/>
      <c r="BH206" s="339"/>
      <c r="BI206" s="140"/>
      <c r="BJ206" s="192"/>
      <c r="BK206" s="193"/>
      <c r="BL206" s="193"/>
      <c r="BM206" s="193"/>
      <c r="BN206" s="193"/>
      <c r="BO206" s="193"/>
      <c r="BP206" s="193"/>
      <c r="BQ206" s="193"/>
      <c r="BR206" s="193"/>
      <c r="BS206" s="193"/>
      <c r="BT206" s="193"/>
      <c r="BU206" s="193"/>
      <c r="BV206" s="194"/>
      <c r="BW206" s="140"/>
      <c r="BX206" s="142"/>
      <c r="BY206" s="192"/>
      <c r="BZ206" s="193"/>
      <c r="CA206" s="193"/>
      <c r="CB206" s="193"/>
      <c r="CC206" s="193"/>
      <c r="CD206" s="193"/>
      <c r="CE206" s="193"/>
      <c r="CF206" s="193"/>
      <c r="CG206" s="193"/>
      <c r="CH206" s="193"/>
      <c r="CI206" s="193"/>
      <c r="CJ206" s="193"/>
      <c r="CK206" s="193"/>
      <c r="CL206" s="194"/>
      <c r="CM206" s="192"/>
      <c r="CN206" s="193"/>
      <c r="CO206" s="193"/>
      <c r="CP206" s="193"/>
      <c r="CQ206" s="193"/>
      <c r="CR206" s="193"/>
      <c r="CS206" s="193"/>
      <c r="CT206" s="193"/>
      <c r="CU206" s="193"/>
      <c r="CV206" s="193"/>
      <c r="CW206" s="193"/>
      <c r="CX206" s="193"/>
      <c r="CY206" s="193"/>
      <c r="CZ206" s="193"/>
      <c r="DA206" s="194"/>
      <c r="DB206" s="192">
        <v>1</v>
      </c>
      <c r="DC206" s="193"/>
      <c r="DD206" s="193"/>
      <c r="DE206" s="193"/>
      <c r="DF206" s="193"/>
      <c r="DG206" s="193"/>
      <c r="DH206" s="193"/>
      <c r="DI206" s="193"/>
      <c r="DJ206" s="193"/>
      <c r="DK206" s="193"/>
      <c r="DL206" s="193"/>
      <c r="DM206" s="193"/>
      <c r="DN206" s="193"/>
      <c r="DO206" s="194"/>
      <c r="DP206" s="152"/>
      <c r="DQ206" s="530"/>
      <c r="DR206" s="531"/>
      <c r="DS206" s="531"/>
      <c r="DT206" s="531"/>
      <c r="DU206" s="531"/>
      <c r="DV206" s="531"/>
      <c r="DW206" s="531"/>
      <c r="DX206" s="531"/>
      <c r="DY206" s="531"/>
      <c r="DZ206" s="531"/>
      <c r="EA206" s="531"/>
      <c r="EB206" s="531"/>
      <c r="EC206" s="531"/>
      <c r="ED206" s="532"/>
      <c r="EE206" s="140"/>
      <c r="EF206" s="528"/>
      <c r="EG206" s="529"/>
      <c r="EH206" s="529"/>
      <c r="EI206" s="529"/>
      <c r="EJ206" s="529"/>
      <c r="EK206" s="529"/>
      <c r="EL206" s="529"/>
      <c r="EM206" s="529"/>
      <c r="EN206" s="529"/>
      <c r="EO206" s="529"/>
      <c r="EP206" s="529"/>
      <c r="EQ206" s="194"/>
    </row>
    <row r="207" spans="2:147" s="52" customFormat="1" ht="12" customHeight="1">
      <c r="B207" s="111"/>
      <c r="C207" s="112"/>
      <c r="D207" s="163" t="s">
        <v>63</v>
      </c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16"/>
      <c r="Z207" s="295"/>
      <c r="AA207" s="296"/>
      <c r="AB207" s="296"/>
      <c r="AC207" s="296"/>
      <c r="AD207" s="296"/>
      <c r="AE207" s="296"/>
      <c r="AF207" s="296"/>
      <c r="AG207" s="297"/>
      <c r="AH207" s="254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86"/>
      <c r="BH207" s="186"/>
      <c r="BI207" s="44"/>
      <c r="BJ207" s="21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6"/>
      <c r="BY207" s="106"/>
      <c r="BZ207" s="21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6"/>
      <c r="CM207" s="44"/>
      <c r="CN207" s="215"/>
      <c r="CO207" s="175"/>
      <c r="CP207" s="175"/>
      <c r="CQ207" s="175"/>
      <c r="CR207" s="175"/>
      <c r="CS207" s="175"/>
      <c r="CT207" s="175"/>
      <c r="CU207" s="175"/>
      <c r="CV207" s="175"/>
      <c r="CW207" s="175"/>
      <c r="CX207" s="175"/>
      <c r="CY207" s="175"/>
      <c r="CZ207" s="175"/>
      <c r="DA207" s="176"/>
      <c r="DB207" s="106"/>
      <c r="DC207" s="175"/>
      <c r="DD207" s="175"/>
      <c r="DE207" s="175"/>
      <c r="DF207" s="175"/>
      <c r="DG207" s="175"/>
      <c r="DH207" s="175"/>
      <c r="DI207" s="175"/>
      <c r="DJ207" s="175"/>
      <c r="DK207" s="175"/>
      <c r="DL207" s="175"/>
      <c r="DM207" s="175"/>
      <c r="DN207" s="175"/>
      <c r="DO207" s="175"/>
      <c r="DP207" s="176"/>
      <c r="DQ207" s="172"/>
      <c r="DR207" s="173"/>
      <c r="DS207" s="173"/>
      <c r="DT207" s="173"/>
      <c r="DU207" s="173"/>
      <c r="DV207" s="173"/>
      <c r="DW207" s="173"/>
      <c r="DX207" s="173"/>
      <c r="DY207" s="173"/>
      <c r="DZ207" s="173"/>
      <c r="EA207" s="173"/>
      <c r="EB207" s="173"/>
      <c r="EC207" s="173"/>
      <c r="ED207" s="174"/>
      <c r="EE207" s="44"/>
      <c r="EF207" s="215"/>
      <c r="EG207" s="175"/>
      <c r="EH207" s="175"/>
      <c r="EI207" s="175"/>
      <c r="EJ207" s="175"/>
      <c r="EK207" s="175"/>
      <c r="EL207" s="175"/>
      <c r="EM207" s="175"/>
      <c r="EN207" s="175"/>
      <c r="EO207" s="175"/>
      <c r="EP207" s="175"/>
      <c r="EQ207" s="176"/>
    </row>
    <row r="208" spans="2:147" s="52" customFormat="1" ht="14.25" customHeight="1">
      <c r="B208" s="205">
        <v>1</v>
      </c>
      <c r="C208" s="206"/>
      <c r="D208" s="204" t="s">
        <v>181</v>
      </c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1"/>
      <c r="Y208" s="107"/>
      <c r="Z208" s="204" t="s">
        <v>182</v>
      </c>
      <c r="AA208" s="170"/>
      <c r="AB208" s="170"/>
      <c r="AC208" s="170"/>
      <c r="AD208" s="170"/>
      <c r="AE208" s="170"/>
      <c r="AF208" s="170"/>
      <c r="AG208" s="171"/>
      <c r="AH208" s="169" t="s">
        <v>66</v>
      </c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21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6"/>
      <c r="BZ208" s="21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6"/>
      <c r="CM208" s="108"/>
      <c r="CN208" s="215"/>
      <c r="CO208" s="175"/>
      <c r="CP208" s="175"/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6"/>
      <c r="DC208" s="523">
        <v>8000</v>
      </c>
      <c r="DD208" s="178"/>
      <c r="DE208" s="178"/>
      <c r="DF208" s="178"/>
      <c r="DG208" s="178"/>
      <c r="DH208" s="178"/>
      <c r="DI208" s="178"/>
      <c r="DJ208" s="178"/>
      <c r="DK208" s="178"/>
      <c r="DL208" s="178"/>
      <c r="DM208" s="178"/>
      <c r="DN208" s="178"/>
      <c r="DO208" s="178"/>
      <c r="DP208" s="179"/>
      <c r="DQ208" s="172"/>
      <c r="DR208" s="173"/>
      <c r="DS208" s="173"/>
      <c r="DT208" s="173"/>
      <c r="DU208" s="173"/>
      <c r="DV208" s="173"/>
      <c r="DW208" s="173"/>
      <c r="DX208" s="173"/>
      <c r="DY208" s="173"/>
      <c r="DZ208" s="173"/>
      <c r="EA208" s="173"/>
      <c r="EB208" s="173"/>
      <c r="EC208" s="173"/>
      <c r="ED208" s="174"/>
      <c r="EE208" s="108"/>
      <c r="EF208" s="215"/>
      <c r="EG208" s="175"/>
      <c r="EH208" s="175"/>
      <c r="EI208" s="175"/>
      <c r="EJ208" s="175"/>
      <c r="EK208" s="175"/>
      <c r="EL208" s="175"/>
      <c r="EM208" s="175"/>
      <c r="EN208" s="175"/>
      <c r="EO208" s="175"/>
      <c r="EP208" s="175"/>
      <c r="EQ208" s="176"/>
    </row>
    <row r="209" spans="2:146" s="52" customFormat="1" ht="18.75" customHeight="1">
      <c r="B209" s="111"/>
      <c r="C209" s="112"/>
      <c r="D209" s="163" t="s">
        <v>56</v>
      </c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5"/>
      <c r="Y209" s="107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</row>
    <row r="210" spans="2:147" s="52" customFormat="1" ht="21.75" customHeight="1">
      <c r="B210" s="205">
        <v>1</v>
      </c>
      <c r="C210" s="206"/>
      <c r="D210" s="183" t="s">
        <v>183</v>
      </c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07"/>
      <c r="Z210" s="185" t="s">
        <v>184</v>
      </c>
      <c r="AA210" s="186"/>
      <c r="AB210" s="186"/>
      <c r="AC210" s="186"/>
      <c r="AD210" s="186"/>
      <c r="AE210" s="186"/>
      <c r="AF210" s="186"/>
      <c r="AG210" s="187"/>
      <c r="AH210" s="169" t="s">
        <v>59</v>
      </c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1"/>
      <c r="BJ210" s="21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6"/>
      <c r="BY210" s="21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6"/>
      <c r="CM210" s="114"/>
      <c r="CN210" s="175"/>
      <c r="CO210" s="175"/>
      <c r="CP210" s="175"/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6"/>
      <c r="DB210" s="114"/>
      <c r="DC210" s="178">
        <v>8</v>
      </c>
      <c r="DD210" s="178"/>
      <c r="DE210" s="178"/>
      <c r="DF210" s="178"/>
      <c r="DG210" s="178"/>
      <c r="DH210" s="178"/>
      <c r="DI210" s="178"/>
      <c r="DJ210" s="178"/>
      <c r="DK210" s="178"/>
      <c r="DL210" s="178"/>
      <c r="DM210" s="178"/>
      <c r="DN210" s="178"/>
      <c r="DO210" s="178"/>
      <c r="DP210" s="179"/>
      <c r="DQ210" s="172"/>
      <c r="DR210" s="173"/>
      <c r="DS210" s="173"/>
      <c r="DT210" s="173"/>
      <c r="DU210" s="173"/>
      <c r="DV210" s="173"/>
      <c r="DW210" s="173"/>
      <c r="DX210" s="173"/>
      <c r="DY210" s="173"/>
      <c r="DZ210" s="173"/>
      <c r="EA210" s="173"/>
      <c r="EB210" s="173"/>
      <c r="EC210" s="174"/>
      <c r="ED210" s="115"/>
      <c r="EE210" s="115"/>
      <c r="EF210" s="192"/>
      <c r="EG210" s="193"/>
      <c r="EH210" s="193"/>
      <c r="EI210" s="193"/>
      <c r="EJ210" s="193"/>
      <c r="EK210" s="193"/>
      <c r="EL210" s="193"/>
      <c r="EM210" s="193"/>
      <c r="EN210" s="193"/>
      <c r="EO210" s="193"/>
      <c r="EP210" s="193"/>
      <c r="EQ210" s="194"/>
    </row>
    <row r="211" spans="2:146" s="52" customFormat="1" ht="21.75" customHeight="1">
      <c r="B211" s="111"/>
      <c r="C211" s="112"/>
      <c r="D211" s="163" t="s">
        <v>214</v>
      </c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5"/>
      <c r="Y211" s="107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8"/>
      <c r="EO211" s="108"/>
      <c r="EP211" s="108"/>
    </row>
    <row r="212" spans="2:147" s="52" customFormat="1" ht="21.75" customHeight="1">
      <c r="B212" s="205"/>
      <c r="C212" s="206"/>
      <c r="D212" s="183" t="s">
        <v>215</v>
      </c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07"/>
      <c r="Z212" s="185" t="s">
        <v>184</v>
      </c>
      <c r="AA212" s="186"/>
      <c r="AB212" s="186"/>
      <c r="AC212" s="186"/>
      <c r="AD212" s="186"/>
      <c r="AE212" s="186"/>
      <c r="AF212" s="186"/>
      <c r="AG212" s="187"/>
      <c r="AH212" s="169" t="s">
        <v>66</v>
      </c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1"/>
      <c r="BJ212" s="21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6"/>
      <c r="BY212" s="216" t="s">
        <v>216</v>
      </c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6"/>
      <c r="CM212" s="114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6"/>
      <c r="DB212" s="114"/>
      <c r="DC212" s="177" t="s">
        <v>216</v>
      </c>
      <c r="DD212" s="178"/>
      <c r="DE212" s="178"/>
      <c r="DF212" s="178"/>
      <c r="DG212" s="178"/>
      <c r="DH212" s="178"/>
      <c r="DI212" s="178"/>
      <c r="DJ212" s="178"/>
      <c r="DK212" s="178"/>
      <c r="DL212" s="178"/>
      <c r="DM212" s="178"/>
      <c r="DN212" s="178"/>
      <c r="DO212" s="178"/>
      <c r="DP212" s="179"/>
      <c r="DQ212" s="172"/>
      <c r="DR212" s="173"/>
      <c r="DS212" s="173"/>
      <c r="DT212" s="173"/>
      <c r="DU212" s="173"/>
      <c r="DV212" s="173"/>
      <c r="DW212" s="173"/>
      <c r="DX212" s="173"/>
      <c r="DY212" s="173"/>
      <c r="DZ212" s="173"/>
      <c r="EA212" s="173"/>
      <c r="EB212" s="173"/>
      <c r="EC212" s="174"/>
      <c r="ED212" s="115"/>
      <c r="EE212" s="115"/>
      <c r="EF212" s="192"/>
      <c r="EG212" s="193"/>
      <c r="EH212" s="193"/>
      <c r="EI212" s="193"/>
      <c r="EJ212" s="193"/>
      <c r="EK212" s="193"/>
      <c r="EL212" s="193"/>
      <c r="EM212" s="193"/>
      <c r="EN212" s="193"/>
      <c r="EO212" s="193"/>
      <c r="EP212" s="193"/>
      <c r="EQ212" s="194"/>
    </row>
    <row r="213" s="52" customFormat="1" ht="11.25" customHeight="1"/>
    <row r="214" spans="2:134" s="52" customFormat="1" ht="11.25" customHeight="1">
      <c r="B214" s="302" t="s">
        <v>160</v>
      </c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302"/>
      <c r="AK214" s="302"/>
      <c r="AL214" s="302"/>
      <c r="AM214" s="302"/>
      <c r="AN214" s="302"/>
      <c r="AO214" s="302"/>
      <c r="AP214" s="302"/>
      <c r="AQ214" s="302"/>
      <c r="AR214" s="302"/>
      <c r="AS214" s="302"/>
      <c r="AT214" s="302"/>
      <c r="AU214" s="302"/>
      <c r="AV214" s="302"/>
      <c r="AW214" s="302"/>
      <c r="AX214" s="302"/>
      <c r="AY214" s="302"/>
      <c r="AZ214" s="302"/>
      <c r="BA214" s="302"/>
      <c r="BB214" s="302"/>
      <c r="BC214" s="302"/>
      <c r="BD214" s="302"/>
      <c r="BE214" s="302"/>
      <c r="BF214" s="302"/>
      <c r="BG214" s="302"/>
      <c r="BH214" s="302"/>
      <c r="BI214" s="302"/>
      <c r="BJ214" s="302"/>
      <c r="BK214" s="302"/>
      <c r="BL214" s="302"/>
      <c r="BM214" s="302"/>
      <c r="BN214" s="302"/>
      <c r="BO214" s="302"/>
      <c r="BP214" s="302"/>
      <c r="BQ214" s="302"/>
      <c r="BR214" s="302"/>
      <c r="BS214" s="302"/>
      <c r="BT214" s="302"/>
      <c r="BU214" s="302"/>
      <c r="BV214" s="302"/>
      <c r="BW214" s="302"/>
      <c r="BX214" s="302"/>
      <c r="BY214" s="302"/>
      <c r="BZ214" s="302"/>
      <c r="CA214" s="302"/>
      <c r="CB214" s="302"/>
      <c r="CC214" s="302"/>
      <c r="CD214" s="302"/>
      <c r="CE214" s="302"/>
      <c r="CF214" s="302"/>
      <c r="CG214" s="302"/>
      <c r="CH214" s="302"/>
      <c r="CI214" s="302"/>
      <c r="CJ214" s="302"/>
      <c r="CK214" s="302"/>
      <c r="CL214" s="302"/>
      <c r="CM214" s="302"/>
      <c r="CN214" s="302"/>
      <c r="CO214" s="302"/>
      <c r="CP214" s="302"/>
      <c r="CQ214" s="302"/>
      <c r="CR214" s="302"/>
      <c r="CS214" s="302"/>
      <c r="CT214" s="302"/>
      <c r="CU214" s="302"/>
      <c r="CV214" s="302"/>
      <c r="CW214" s="302"/>
      <c r="CX214" s="302"/>
      <c r="CY214" s="302"/>
      <c r="CZ214" s="302"/>
      <c r="DA214" s="302"/>
      <c r="DB214" s="302"/>
      <c r="DC214" s="302"/>
      <c r="DD214" s="302"/>
      <c r="DE214" s="302"/>
      <c r="DF214" s="302"/>
      <c r="DG214" s="302"/>
      <c r="DH214" s="302"/>
      <c r="DI214" s="302"/>
      <c r="DJ214" s="302"/>
      <c r="DK214" s="302"/>
      <c r="DL214" s="302"/>
      <c r="DM214" s="302"/>
      <c r="DN214" s="302"/>
      <c r="DO214" s="302"/>
      <c r="DP214" s="302"/>
      <c r="DQ214" s="302"/>
      <c r="DR214" s="302"/>
      <c r="DS214" s="302"/>
      <c r="DT214" s="302"/>
      <c r="DU214" s="302"/>
      <c r="DV214" s="302"/>
      <c r="DW214" s="302"/>
      <c r="DX214" s="302"/>
      <c r="DY214" s="302"/>
      <c r="DZ214" s="302"/>
      <c r="EA214" s="302"/>
      <c r="EB214" s="302"/>
      <c r="EC214" s="302"/>
      <c r="ED214" s="302"/>
    </row>
    <row r="215" s="52" customFormat="1" ht="11.25" customHeight="1"/>
    <row r="216" spans="2:147" s="60" customFormat="1" ht="20.25" customHeight="1">
      <c r="B216" s="383" t="s">
        <v>12</v>
      </c>
      <c r="C216" s="385"/>
      <c r="D216" s="277" t="s">
        <v>50</v>
      </c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383" t="s">
        <v>51</v>
      </c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 t="s">
        <v>52</v>
      </c>
      <c r="AJ216" s="383"/>
      <c r="AK216" s="383"/>
      <c r="AL216" s="383"/>
      <c r="AM216" s="383"/>
      <c r="AN216" s="383"/>
      <c r="AO216" s="383"/>
      <c r="AP216" s="383"/>
      <c r="AQ216" s="383"/>
      <c r="AR216" s="383"/>
      <c r="AS216" s="383"/>
      <c r="AT216" s="383"/>
      <c r="AU216" s="383"/>
      <c r="AV216" s="383"/>
      <c r="AW216" s="383"/>
      <c r="AX216" s="383"/>
      <c r="AY216" s="383"/>
      <c r="AZ216" s="383"/>
      <c r="BA216" s="383"/>
      <c r="BB216" s="383"/>
      <c r="BC216" s="383"/>
      <c r="BD216" s="383"/>
      <c r="BE216" s="383"/>
      <c r="BF216" s="383"/>
      <c r="BG216" s="383"/>
      <c r="BH216" s="383"/>
      <c r="BI216" s="383"/>
      <c r="BJ216" s="221" t="s">
        <v>31</v>
      </c>
      <c r="BK216" s="221"/>
      <c r="BL216" s="221"/>
      <c r="BM216" s="221"/>
      <c r="BN216" s="221"/>
      <c r="BO216" s="221"/>
      <c r="BP216" s="221"/>
      <c r="BQ216" s="221"/>
      <c r="BR216" s="221"/>
      <c r="BS216" s="221"/>
      <c r="BT216" s="221"/>
      <c r="BU216" s="221"/>
      <c r="BV216" s="221"/>
      <c r="BW216" s="221"/>
      <c r="BX216" s="221"/>
      <c r="BY216" s="221"/>
      <c r="BZ216" s="221"/>
      <c r="CA216" s="221"/>
      <c r="CB216" s="221"/>
      <c r="CC216" s="221"/>
      <c r="CD216" s="221"/>
      <c r="CE216" s="221"/>
      <c r="CF216" s="221"/>
      <c r="CG216" s="221"/>
      <c r="CH216" s="221"/>
      <c r="CI216" s="221"/>
      <c r="CJ216" s="221"/>
      <c r="CK216" s="221"/>
      <c r="CL216" s="221"/>
      <c r="CM216" s="221"/>
      <c r="CN216" s="221"/>
      <c r="CO216" s="221"/>
      <c r="CP216" s="221"/>
      <c r="CQ216" s="221"/>
      <c r="CR216" s="221"/>
      <c r="CS216" s="221"/>
      <c r="CT216" s="221"/>
      <c r="CU216" s="221"/>
      <c r="CV216" s="221"/>
      <c r="CW216" s="221"/>
      <c r="CX216" s="221"/>
      <c r="CY216" s="221"/>
      <c r="CZ216" s="221"/>
      <c r="DA216" s="221"/>
      <c r="DB216" s="221"/>
      <c r="DC216" s="295" t="s">
        <v>152</v>
      </c>
      <c r="DD216" s="296"/>
      <c r="DE216" s="296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  <c r="EC216" s="296"/>
      <c r="ED216" s="296"/>
      <c r="EE216" s="296"/>
      <c r="EF216" s="296"/>
      <c r="EG216" s="296"/>
      <c r="EH216" s="296"/>
      <c r="EI216" s="296"/>
      <c r="EJ216" s="296"/>
      <c r="EK216" s="296"/>
      <c r="EL216" s="296"/>
      <c r="EM216" s="296"/>
      <c r="EN216" s="296"/>
      <c r="EO216" s="296"/>
      <c r="EP216" s="296"/>
      <c r="EQ216" s="297"/>
    </row>
    <row r="217" spans="2:147" s="60" customFormat="1" ht="27.75" customHeight="1">
      <c r="B217" s="278"/>
      <c r="C217" s="280"/>
      <c r="D217" s="278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80"/>
      <c r="Y217" s="278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8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79"/>
      <c r="AV217" s="279"/>
      <c r="AW217" s="279"/>
      <c r="AX217" s="279"/>
      <c r="AY217" s="279"/>
      <c r="AZ217" s="279"/>
      <c r="BA217" s="279"/>
      <c r="BB217" s="279"/>
      <c r="BC217" s="279"/>
      <c r="BD217" s="279"/>
      <c r="BE217" s="279"/>
      <c r="BF217" s="279"/>
      <c r="BG217" s="279"/>
      <c r="BH217" s="279"/>
      <c r="BI217" s="279"/>
      <c r="BJ217" s="221" t="s">
        <v>53</v>
      </c>
      <c r="BK217" s="221"/>
      <c r="BL217" s="221"/>
      <c r="BM217" s="221"/>
      <c r="BN217" s="221"/>
      <c r="BO217" s="221"/>
      <c r="BP217" s="221"/>
      <c r="BQ217" s="221"/>
      <c r="BR217" s="221"/>
      <c r="BS217" s="221"/>
      <c r="BT217" s="221"/>
      <c r="BU217" s="221"/>
      <c r="BV217" s="221"/>
      <c r="BW217" s="221"/>
      <c r="BX217" s="221"/>
      <c r="BY217" s="221"/>
      <c r="BZ217" s="221"/>
      <c r="CA217" s="221"/>
      <c r="CB217" s="221"/>
      <c r="CC217" s="221" t="s">
        <v>20</v>
      </c>
      <c r="CD217" s="221"/>
      <c r="CE217" s="221"/>
      <c r="CF217" s="221"/>
      <c r="CG217" s="221"/>
      <c r="CH217" s="221"/>
      <c r="CI217" s="221"/>
      <c r="CJ217" s="221"/>
      <c r="CK217" s="221"/>
      <c r="CL217" s="221"/>
      <c r="CM217" s="221"/>
      <c r="CN217" s="221"/>
      <c r="CO217" s="221"/>
      <c r="CP217" s="221"/>
      <c r="CQ217" s="221"/>
      <c r="CR217" s="221"/>
      <c r="CS217" s="221"/>
      <c r="CT217" s="221"/>
      <c r="CU217" s="221"/>
      <c r="CV217" s="221"/>
      <c r="CW217" s="221"/>
      <c r="CX217" s="221"/>
      <c r="CY217" s="221"/>
      <c r="CZ217" s="221"/>
      <c r="DA217" s="221"/>
      <c r="DB217" s="221"/>
      <c r="DC217" s="221" t="s">
        <v>53</v>
      </c>
      <c r="DD217" s="221"/>
      <c r="DE217" s="221"/>
      <c r="DF217" s="221"/>
      <c r="DG217" s="221"/>
      <c r="DH217" s="221"/>
      <c r="DI217" s="221"/>
      <c r="DJ217" s="221"/>
      <c r="DK217" s="221"/>
      <c r="DL217" s="221"/>
      <c r="DM217" s="221"/>
      <c r="DN217" s="221"/>
      <c r="DO217" s="221"/>
      <c r="DP217" s="221"/>
      <c r="DQ217" s="221"/>
      <c r="DR217" s="221"/>
      <c r="DS217" s="221"/>
      <c r="DT217" s="221"/>
      <c r="DU217" s="295" t="s">
        <v>20</v>
      </c>
      <c r="DV217" s="296"/>
      <c r="DW217" s="296"/>
      <c r="DX217" s="296"/>
      <c r="DY217" s="296"/>
      <c r="DZ217" s="296"/>
      <c r="EA217" s="296"/>
      <c r="EB217" s="296"/>
      <c r="EC217" s="296"/>
      <c r="ED217" s="296"/>
      <c r="EE217" s="296"/>
      <c r="EF217" s="296"/>
      <c r="EG217" s="296"/>
      <c r="EH217" s="296"/>
      <c r="EI217" s="296"/>
      <c r="EJ217" s="296"/>
      <c r="EK217" s="296"/>
      <c r="EL217" s="296"/>
      <c r="EM217" s="296"/>
      <c r="EN217" s="296"/>
      <c r="EO217" s="296"/>
      <c r="EP217" s="296"/>
      <c r="EQ217" s="297"/>
    </row>
    <row r="218" spans="2:147" s="52" customFormat="1" ht="11.25" customHeight="1">
      <c r="B218" s="292">
        <v>1</v>
      </c>
      <c r="C218" s="294"/>
      <c r="D218" s="222">
        <v>2</v>
      </c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>
        <v>3</v>
      </c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>
        <v>4</v>
      </c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2"/>
      <c r="BD218" s="222"/>
      <c r="BE218" s="222"/>
      <c r="BF218" s="222"/>
      <c r="BG218" s="222"/>
      <c r="BH218" s="222"/>
      <c r="BI218" s="222"/>
      <c r="BJ218" s="222">
        <v>5</v>
      </c>
      <c r="BK218" s="222"/>
      <c r="BL218" s="222"/>
      <c r="BM218" s="222"/>
      <c r="BN218" s="222"/>
      <c r="BO218" s="222"/>
      <c r="BP218" s="222"/>
      <c r="BQ218" s="222"/>
      <c r="BR218" s="222"/>
      <c r="BS218" s="222"/>
      <c r="BT218" s="222"/>
      <c r="BU218" s="222"/>
      <c r="BV218" s="222"/>
      <c r="BW218" s="222"/>
      <c r="BX218" s="222"/>
      <c r="BY218" s="222"/>
      <c r="BZ218" s="222"/>
      <c r="CA218" s="222"/>
      <c r="CB218" s="222"/>
      <c r="CC218" s="222">
        <v>6</v>
      </c>
      <c r="CD218" s="222"/>
      <c r="CE218" s="222"/>
      <c r="CF218" s="222"/>
      <c r="CG218" s="222"/>
      <c r="CH218" s="222"/>
      <c r="CI218" s="222"/>
      <c r="CJ218" s="222"/>
      <c r="CK218" s="222"/>
      <c r="CL218" s="222"/>
      <c r="CM218" s="222"/>
      <c r="CN218" s="222"/>
      <c r="CO218" s="222"/>
      <c r="CP218" s="222"/>
      <c r="CQ218" s="222"/>
      <c r="CR218" s="222"/>
      <c r="CS218" s="222"/>
      <c r="CT218" s="222"/>
      <c r="CU218" s="222"/>
      <c r="CV218" s="222"/>
      <c r="CW218" s="222"/>
      <c r="CX218" s="222"/>
      <c r="CY218" s="222"/>
      <c r="CZ218" s="222"/>
      <c r="DA218" s="222"/>
      <c r="DB218" s="222"/>
      <c r="DC218" s="222">
        <v>7</v>
      </c>
      <c r="DD218" s="222"/>
      <c r="DE218" s="222"/>
      <c r="DF218" s="222"/>
      <c r="DG218" s="222"/>
      <c r="DH218" s="222"/>
      <c r="DI218" s="222"/>
      <c r="DJ218" s="222"/>
      <c r="DK218" s="222"/>
      <c r="DL218" s="222"/>
      <c r="DM218" s="222"/>
      <c r="DN218" s="222"/>
      <c r="DO218" s="222"/>
      <c r="DP218" s="222"/>
      <c r="DQ218" s="222"/>
      <c r="DR218" s="222"/>
      <c r="DS218" s="222"/>
      <c r="DT218" s="222"/>
      <c r="DU218" s="292">
        <v>8</v>
      </c>
      <c r="DV218" s="293"/>
      <c r="DW218" s="293"/>
      <c r="DX218" s="293"/>
      <c r="DY218" s="293"/>
      <c r="DZ218" s="293"/>
      <c r="EA218" s="293"/>
      <c r="EB218" s="293"/>
      <c r="EC218" s="293"/>
      <c r="ED218" s="293"/>
      <c r="EE218" s="293"/>
      <c r="EF218" s="293"/>
      <c r="EG218" s="293"/>
      <c r="EH218" s="293"/>
      <c r="EI218" s="293"/>
      <c r="EJ218" s="293"/>
      <c r="EK218" s="293"/>
      <c r="EL218" s="293"/>
      <c r="EM218" s="293"/>
      <c r="EN218" s="293"/>
      <c r="EO218" s="293"/>
      <c r="EP218" s="293"/>
      <c r="EQ218" s="294"/>
    </row>
    <row r="219" spans="2:146" s="61" customFormat="1" ht="12" customHeight="1">
      <c r="B219" s="300" t="s">
        <v>190</v>
      </c>
      <c r="C219" s="301"/>
      <c r="D219" s="223" t="s">
        <v>35</v>
      </c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4"/>
      <c r="AY219" s="224"/>
      <c r="AZ219" s="224"/>
      <c r="BA219" s="224"/>
      <c r="BB219" s="224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4"/>
      <c r="CD219" s="224"/>
      <c r="CE219" s="224"/>
      <c r="CF219" s="224"/>
      <c r="CG219" s="224"/>
      <c r="CH219" s="224"/>
      <c r="CI219" s="224"/>
      <c r="CJ219" s="224"/>
      <c r="CK219" s="224"/>
      <c r="CL219" s="224"/>
      <c r="CM219" s="224"/>
      <c r="CN219" s="224"/>
      <c r="CO219" s="224"/>
      <c r="CP219" s="224"/>
      <c r="CQ219" s="224"/>
      <c r="CR219" s="224"/>
      <c r="CS219" s="224"/>
      <c r="CT219" s="224"/>
      <c r="CU219" s="224"/>
      <c r="CV219" s="224"/>
      <c r="CW219" s="224"/>
      <c r="CX219" s="224"/>
      <c r="CY219" s="224"/>
      <c r="CZ219" s="224"/>
      <c r="DA219" s="224"/>
      <c r="DB219" s="224"/>
      <c r="DC219" s="224"/>
      <c r="DD219" s="224"/>
      <c r="DE219" s="224"/>
      <c r="DF219" s="224"/>
      <c r="DG219" s="224"/>
      <c r="DH219" s="224"/>
      <c r="DI219" s="224"/>
      <c r="DJ219" s="224"/>
      <c r="DK219" s="224"/>
      <c r="DL219" s="224"/>
      <c r="DM219" s="224"/>
      <c r="DN219" s="224"/>
      <c r="DO219" s="224"/>
      <c r="DP219" s="224"/>
      <c r="DQ219" s="224"/>
      <c r="DR219" s="224"/>
      <c r="DS219" s="224"/>
      <c r="DT219" s="224"/>
      <c r="DU219" s="224"/>
      <c r="DV219" s="224"/>
      <c r="DW219" s="224"/>
      <c r="DX219" s="224"/>
      <c r="DY219" s="224"/>
      <c r="DZ219" s="224"/>
      <c r="EA219" s="224"/>
      <c r="EB219" s="224"/>
      <c r="EC219" s="224"/>
      <c r="ED219" s="224"/>
      <c r="EE219" s="224"/>
      <c r="EF219" s="224"/>
      <c r="EG219" s="224"/>
      <c r="EH219" s="224"/>
      <c r="EI219" s="224"/>
      <c r="EJ219" s="224"/>
      <c r="EK219" s="224"/>
      <c r="EL219" s="224"/>
      <c r="EM219" s="224"/>
      <c r="EN219" s="224"/>
      <c r="EO219" s="224"/>
      <c r="EP219" s="225"/>
    </row>
    <row r="220" spans="2:146" s="61" customFormat="1" ht="12" customHeight="1">
      <c r="B220" s="300"/>
      <c r="C220" s="301"/>
      <c r="D220" s="223" t="s">
        <v>198</v>
      </c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4"/>
      <c r="AY220" s="224"/>
      <c r="AZ220" s="224"/>
      <c r="BA220" s="224"/>
      <c r="BB220" s="224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4"/>
      <c r="CD220" s="224"/>
      <c r="CE220" s="224"/>
      <c r="CF220" s="224"/>
      <c r="CG220" s="224"/>
      <c r="CH220" s="224"/>
      <c r="CI220" s="224"/>
      <c r="CJ220" s="224"/>
      <c r="CK220" s="224"/>
      <c r="CL220" s="224"/>
      <c r="CM220" s="224"/>
      <c r="CN220" s="224"/>
      <c r="CO220" s="224"/>
      <c r="CP220" s="224"/>
      <c r="CQ220" s="224"/>
      <c r="CR220" s="224"/>
      <c r="CS220" s="224"/>
      <c r="CT220" s="224"/>
      <c r="CU220" s="224"/>
      <c r="CV220" s="224"/>
      <c r="CW220" s="224"/>
      <c r="CX220" s="224"/>
      <c r="CY220" s="224"/>
      <c r="CZ220" s="224"/>
      <c r="DA220" s="224"/>
      <c r="DB220" s="224"/>
      <c r="DC220" s="224"/>
      <c r="DD220" s="224"/>
      <c r="DE220" s="224"/>
      <c r="DF220" s="224"/>
      <c r="DG220" s="224"/>
      <c r="DH220" s="224"/>
      <c r="DI220" s="224"/>
      <c r="DJ220" s="224"/>
      <c r="DK220" s="224"/>
      <c r="DL220" s="224"/>
      <c r="DM220" s="224"/>
      <c r="DN220" s="224"/>
      <c r="DO220" s="224"/>
      <c r="DP220" s="224"/>
      <c r="DQ220" s="224"/>
      <c r="DR220" s="224"/>
      <c r="DS220" s="224"/>
      <c r="DT220" s="224"/>
      <c r="DU220" s="224"/>
      <c r="DV220" s="224"/>
      <c r="DW220" s="224"/>
      <c r="DX220" s="224"/>
      <c r="DY220" s="224"/>
      <c r="DZ220" s="224"/>
      <c r="EA220" s="224"/>
      <c r="EB220" s="224"/>
      <c r="EC220" s="224"/>
      <c r="ED220" s="224"/>
      <c r="EE220" s="224"/>
      <c r="EF220" s="224"/>
      <c r="EG220" s="224"/>
      <c r="EH220" s="224"/>
      <c r="EI220" s="224"/>
      <c r="EJ220" s="224"/>
      <c r="EK220" s="224"/>
      <c r="EL220" s="224"/>
      <c r="EM220" s="224"/>
      <c r="EN220" s="224"/>
      <c r="EO220" s="224"/>
      <c r="EP220" s="225"/>
    </row>
    <row r="221" spans="2:146" s="61" customFormat="1" ht="12" customHeight="1" hidden="1">
      <c r="B221" s="226" t="s">
        <v>54</v>
      </c>
      <c r="C221" s="227"/>
      <c r="D221" s="223" t="s">
        <v>55</v>
      </c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4"/>
      <c r="CD221" s="224"/>
      <c r="CE221" s="224"/>
      <c r="CF221" s="224"/>
      <c r="CG221" s="224"/>
      <c r="CH221" s="224"/>
      <c r="CI221" s="224"/>
      <c r="CJ221" s="224"/>
      <c r="CK221" s="224"/>
      <c r="CL221" s="224"/>
      <c r="CM221" s="224"/>
      <c r="CN221" s="224"/>
      <c r="CO221" s="224"/>
      <c r="CP221" s="224"/>
      <c r="CQ221" s="224"/>
      <c r="CR221" s="224"/>
      <c r="CS221" s="224"/>
      <c r="CT221" s="224"/>
      <c r="CU221" s="224"/>
      <c r="CV221" s="224"/>
      <c r="CW221" s="224"/>
      <c r="CX221" s="224"/>
      <c r="CY221" s="224"/>
      <c r="CZ221" s="224"/>
      <c r="DA221" s="224"/>
      <c r="DB221" s="224"/>
      <c r="DC221" s="224"/>
      <c r="DD221" s="224"/>
      <c r="DE221" s="224"/>
      <c r="DF221" s="224"/>
      <c r="DG221" s="224"/>
      <c r="DH221" s="224"/>
      <c r="DI221" s="224"/>
      <c r="DJ221" s="224"/>
      <c r="DK221" s="224"/>
      <c r="DL221" s="224"/>
      <c r="DM221" s="224"/>
      <c r="DN221" s="224"/>
      <c r="DO221" s="224"/>
      <c r="DP221" s="224"/>
      <c r="DQ221" s="224"/>
      <c r="DR221" s="224"/>
      <c r="DS221" s="224"/>
      <c r="DT221" s="224"/>
      <c r="DU221" s="224"/>
      <c r="DV221" s="224"/>
      <c r="DW221" s="224"/>
      <c r="DX221" s="224"/>
      <c r="DY221" s="224"/>
      <c r="DZ221" s="224"/>
      <c r="EA221" s="224"/>
      <c r="EB221" s="224"/>
      <c r="EC221" s="224"/>
      <c r="ED221" s="224"/>
      <c r="EE221" s="224"/>
      <c r="EF221" s="224"/>
      <c r="EG221" s="224"/>
      <c r="EH221" s="224"/>
      <c r="EI221" s="224"/>
      <c r="EJ221" s="224"/>
      <c r="EK221" s="224"/>
      <c r="EL221" s="224"/>
      <c r="EM221" s="224"/>
      <c r="EN221" s="224"/>
      <c r="EO221" s="224"/>
      <c r="EP221" s="225"/>
    </row>
    <row r="222" spans="2:146" s="52" customFormat="1" ht="11.25" customHeight="1" hidden="1">
      <c r="B222" s="62"/>
      <c r="C222" s="63"/>
      <c r="D222" s="180" t="s">
        <v>56</v>
      </c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181"/>
      <c r="BC222" s="181"/>
      <c r="BD222" s="181"/>
      <c r="BE222" s="181"/>
      <c r="BF222" s="181"/>
      <c r="BG222" s="181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1"/>
      <c r="CQ222" s="181"/>
      <c r="CR222" s="181"/>
      <c r="CS222" s="181"/>
      <c r="CT222" s="181"/>
      <c r="CU222" s="181"/>
      <c r="CV222" s="181"/>
      <c r="CW222" s="181"/>
      <c r="CX222" s="181"/>
      <c r="CY222" s="181"/>
      <c r="CZ222" s="181"/>
      <c r="DA222" s="181"/>
      <c r="DB222" s="181"/>
      <c r="DC222" s="181"/>
      <c r="DD222" s="181"/>
      <c r="DE222" s="181"/>
      <c r="DF222" s="181"/>
      <c r="DG222" s="181"/>
      <c r="DH222" s="181"/>
      <c r="DI222" s="181"/>
      <c r="DJ222" s="181"/>
      <c r="DK222" s="181"/>
      <c r="DL222" s="181"/>
      <c r="DM222" s="181"/>
      <c r="DN222" s="181"/>
      <c r="DO222" s="181"/>
      <c r="DP222" s="181"/>
      <c r="DQ222" s="181"/>
      <c r="DR222" s="181"/>
      <c r="DS222" s="181"/>
      <c r="DT222" s="181"/>
      <c r="DU222" s="181"/>
      <c r="DV222" s="181"/>
      <c r="DW222" s="181"/>
      <c r="DX222" s="181"/>
      <c r="DY222" s="181"/>
      <c r="DZ222" s="181"/>
      <c r="EA222" s="181"/>
      <c r="EB222" s="181"/>
      <c r="EC222" s="181"/>
      <c r="ED222" s="181"/>
      <c r="EE222" s="181"/>
      <c r="EF222" s="181"/>
      <c r="EG222" s="181"/>
      <c r="EH222" s="181"/>
      <c r="EI222" s="181"/>
      <c r="EJ222" s="181"/>
      <c r="EK222" s="181"/>
      <c r="EL222" s="181"/>
      <c r="EM222" s="181"/>
      <c r="EN222" s="181"/>
      <c r="EO222" s="181"/>
      <c r="EP222" s="182"/>
    </row>
    <row r="223" spans="2:146" s="52" customFormat="1" ht="11.25" customHeight="1" hidden="1">
      <c r="B223" s="205">
        <v>1</v>
      </c>
      <c r="C223" s="206"/>
      <c r="D223" s="204" t="s">
        <v>210</v>
      </c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1"/>
      <c r="Y223" s="204" t="s">
        <v>62</v>
      </c>
      <c r="Z223" s="170"/>
      <c r="AA223" s="170"/>
      <c r="AB223" s="170"/>
      <c r="AC223" s="170"/>
      <c r="AD223" s="170"/>
      <c r="AE223" s="170"/>
      <c r="AF223" s="170"/>
      <c r="AG223" s="171"/>
      <c r="AH223" s="169" t="s">
        <v>59</v>
      </c>
      <c r="AI223" s="170"/>
      <c r="AJ223" s="170"/>
      <c r="AK223" s="170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1"/>
      <c r="BI223" s="43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5"/>
      <c r="BW223" s="43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5"/>
      <c r="CN223" s="43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5"/>
      <c r="DB223" s="43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5"/>
      <c r="DQ223" s="43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5"/>
      <c r="ED223" s="43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5"/>
    </row>
    <row r="224" spans="2:146" s="52" customFormat="1" ht="11.25" customHeight="1" hidden="1">
      <c r="B224" s="62"/>
      <c r="C224" s="63"/>
      <c r="D224" s="180" t="s">
        <v>60</v>
      </c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1"/>
      <c r="CQ224" s="181"/>
      <c r="CR224" s="181"/>
      <c r="CS224" s="181"/>
      <c r="CT224" s="181"/>
      <c r="CU224" s="181"/>
      <c r="CV224" s="181"/>
      <c r="CW224" s="181"/>
      <c r="CX224" s="181"/>
      <c r="CY224" s="181"/>
      <c r="CZ224" s="181"/>
      <c r="DA224" s="181"/>
      <c r="DB224" s="181"/>
      <c r="DC224" s="181"/>
      <c r="DD224" s="181"/>
      <c r="DE224" s="181"/>
      <c r="DF224" s="181"/>
      <c r="DG224" s="181"/>
      <c r="DH224" s="181"/>
      <c r="DI224" s="181"/>
      <c r="DJ224" s="181"/>
      <c r="DK224" s="181"/>
      <c r="DL224" s="181"/>
      <c r="DM224" s="181"/>
      <c r="DN224" s="181"/>
      <c r="DO224" s="181"/>
      <c r="DP224" s="181"/>
      <c r="DQ224" s="181"/>
      <c r="DR224" s="181"/>
      <c r="DS224" s="181"/>
      <c r="DT224" s="181"/>
      <c r="DU224" s="181"/>
      <c r="DV224" s="181"/>
      <c r="DW224" s="181"/>
      <c r="DX224" s="181"/>
      <c r="DY224" s="181"/>
      <c r="DZ224" s="181"/>
      <c r="EA224" s="181"/>
      <c r="EB224" s="181"/>
      <c r="EC224" s="181"/>
      <c r="ED224" s="181"/>
      <c r="EE224" s="181"/>
      <c r="EF224" s="181"/>
      <c r="EG224" s="181"/>
      <c r="EH224" s="181"/>
      <c r="EI224" s="181"/>
      <c r="EJ224" s="181"/>
      <c r="EK224" s="181"/>
      <c r="EL224" s="181"/>
      <c r="EM224" s="181"/>
      <c r="EN224" s="181"/>
      <c r="EO224" s="181"/>
      <c r="EP224" s="182"/>
    </row>
    <row r="225" spans="2:146" s="52" customFormat="1" ht="11.25" customHeight="1" hidden="1">
      <c r="B225" s="205">
        <v>1</v>
      </c>
      <c r="C225" s="206"/>
      <c r="D225" s="169" t="s">
        <v>61</v>
      </c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1"/>
      <c r="Y225" s="169" t="s">
        <v>62</v>
      </c>
      <c r="Z225" s="170"/>
      <c r="AA225" s="170"/>
      <c r="AB225" s="170"/>
      <c r="AC225" s="170"/>
      <c r="AD225" s="170"/>
      <c r="AE225" s="170"/>
      <c r="AF225" s="170"/>
      <c r="AG225" s="171"/>
      <c r="AH225" s="169" t="s">
        <v>59</v>
      </c>
      <c r="AI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1"/>
      <c r="BI225" s="43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5"/>
      <c r="BW225" s="43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5"/>
      <c r="CN225" s="43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5"/>
      <c r="DB225" s="43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5"/>
      <c r="DQ225" s="43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5"/>
      <c r="ED225" s="43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5"/>
    </row>
    <row r="226" spans="2:146" s="52" customFormat="1" ht="11.25" customHeight="1" hidden="1">
      <c r="B226" s="62"/>
      <c r="C226" s="63"/>
      <c r="D226" s="180" t="s">
        <v>63</v>
      </c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1"/>
      <c r="CQ226" s="181"/>
      <c r="CR226" s="181"/>
      <c r="CS226" s="181"/>
      <c r="CT226" s="181"/>
      <c r="CU226" s="181"/>
      <c r="CV226" s="181"/>
      <c r="CW226" s="181"/>
      <c r="CX226" s="181"/>
      <c r="CY226" s="181"/>
      <c r="CZ226" s="181"/>
      <c r="DA226" s="181"/>
      <c r="DB226" s="181"/>
      <c r="DC226" s="181"/>
      <c r="DD226" s="181"/>
      <c r="DE226" s="181"/>
      <c r="DF226" s="181"/>
      <c r="DG226" s="181"/>
      <c r="DH226" s="181"/>
      <c r="DI226" s="181"/>
      <c r="DJ226" s="181"/>
      <c r="DK226" s="181"/>
      <c r="DL226" s="181"/>
      <c r="DM226" s="181"/>
      <c r="DN226" s="181"/>
      <c r="DO226" s="181"/>
      <c r="DP226" s="181"/>
      <c r="DQ226" s="181"/>
      <c r="DR226" s="181"/>
      <c r="DS226" s="181"/>
      <c r="DT226" s="181"/>
      <c r="DU226" s="181"/>
      <c r="DV226" s="181"/>
      <c r="DW226" s="181"/>
      <c r="DX226" s="181"/>
      <c r="DY226" s="181"/>
      <c r="DZ226" s="181"/>
      <c r="EA226" s="181"/>
      <c r="EB226" s="181"/>
      <c r="EC226" s="181"/>
      <c r="ED226" s="181"/>
      <c r="EE226" s="181"/>
      <c r="EF226" s="181"/>
      <c r="EG226" s="181"/>
      <c r="EH226" s="181"/>
      <c r="EI226" s="181"/>
      <c r="EJ226" s="181"/>
      <c r="EK226" s="181"/>
      <c r="EL226" s="181"/>
      <c r="EM226" s="181"/>
      <c r="EN226" s="181"/>
      <c r="EO226" s="181"/>
      <c r="EP226" s="182"/>
    </row>
    <row r="227" spans="2:146" s="52" customFormat="1" ht="11.25" customHeight="1" hidden="1">
      <c r="B227" s="205">
        <v>1</v>
      </c>
      <c r="C227" s="206"/>
      <c r="D227" s="169" t="s">
        <v>64</v>
      </c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1"/>
      <c r="Y227" s="169" t="s">
        <v>65</v>
      </c>
      <c r="Z227" s="170"/>
      <c r="AA227" s="170"/>
      <c r="AB227" s="170"/>
      <c r="AC227" s="170"/>
      <c r="AD227" s="170"/>
      <c r="AE227" s="170"/>
      <c r="AF227" s="170"/>
      <c r="AG227" s="171"/>
      <c r="AH227" s="169" t="s">
        <v>66</v>
      </c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1"/>
      <c r="BI227" s="43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5"/>
      <c r="BW227" s="43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5"/>
      <c r="CN227" s="43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5"/>
      <c r="DB227" s="43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5"/>
      <c r="DQ227" s="43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5"/>
      <c r="ED227" s="43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5"/>
    </row>
    <row r="228" spans="2:146" s="61" customFormat="1" ht="23.25" customHeight="1" hidden="1">
      <c r="B228" s="226" t="s">
        <v>67</v>
      </c>
      <c r="C228" s="227"/>
      <c r="D228" s="223" t="s">
        <v>68</v>
      </c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4"/>
      <c r="AY228" s="224"/>
      <c r="AZ228" s="224"/>
      <c r="BA228" s="224"/>
      <c r="BB228" s="224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4"/>
      <c r="CD228" s="224"/>
      <c r="CE228" s="224"/>
      <c r="CF228" s="224"/>
      <c r="CG228" s="224"/>
      <c r="CH228" s="224"/>
      <c r="CI228" s="224"/>
      <c r="CJ228" s="224"/>
      <c r="CK228" s="224"/>
      <c r="CL228" s="224"/>
      <c r="CM228" s="224"/>
      <c r="CN228" s="224"/>
      <c r="CO228" s="224"/>
      <c r="CP228" s="224"/>
      <c r="CQ228" s="224"/>
      <c r="CR228" s="224"/>
      <c r="CS228" s="224"/>
      <c r="CT228" s="224"/>
      <c r="CU228" s="224"/>
      <c r="CV228" s="224"/>
      <c r="CW228" s="224"/>
      <c r="CX228" s="224"/>
      <c r="CY228" s="224"/>
      <c r="CZ228" s="224"/>
      <c r="DA228" s="224"/>
      <c r="DB228" s="224"/>
      <c r="DC228" s="224"/>
      <c r="DD228" s="224"/>
      <c r="DE228" s="224"/>
      <c r="DF228" s="224"/>
      <c r="DG228" s="224"/>
      <c r="DH228" s="224"/>
      <c r="DI228" s="224"/>
      <c r="DJ228" s="224"/>
      <c r="DK228" s="224"/>
      <c r="DL228" s="224"/>
      <c r="DM228" s="224"/>
      <c r="DN228" s="224"/>
      <c r="DO228" s="224"/>
      <c r="DP228" s="224"/>
      <c r="DQ228" s="224"/>
      <c r="DR228" s="224"/>
      <c r="DS228" s="224"/>
      <c r="DT228" s="224"/>
      <c r="DU228" s="224"/>
      <c r="DV228" s="224"/>
      <c r="DW228" s="224"/>
      <c r="DX228" s="224"/>
      <c r="DY228" s="224"/>
      <c r="DZ228" s="224"/>
      <c r="EA228" s="224"/>
      <c r="EB228" s="224"/>
      <c r="EC228" s="224"/>
      <c r="ED228" s="224"/>
      <c r="EE228" s="224"/>
      <c r="EF228" s="224"/>
      <c r="EG228" s="224"/>
      <c r="EH228" s="224"/>
      <c r="EI228" s="224"/>
      <c r="EJ228" s="224"/>
      <c r="EK228" s="224"/>
      <c r="EL228" s="224"/>
      <c r="EM228" s="224"/>
      <c r="EN228" s="224"/>
      <c r="EO228" s="224"/>
      <c r="EP228" s="225"/>
    </row>
    <row r="229" spans="2:146" s="52" customFormat="1" ht="11.25" customHeight="1">
      <c r="B229" s="62"/>
      <c r="C229" s="63"/>
      <c r="D229" s="180" t="s">
        <v>56</v>
      </c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1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1"/>
      <c r="CO229" s="181"/>
      <c r="CP229" s="181"/>
      <c r="CQ229" s="181"/>
      <c r="CR229" s="181"/>
      <c r="CS229" s="181"/>
      <c r="CT229" s="181"/>
      <c r="CU229" s="181"/>
      <c r="CV229" s="181"/>
      <c r="CW229" s="181"/>
      <c r="CX229" s="181"/>
      <c r="CY229" s="181"/>
      <c r="CZ229" s="181"/>
      <c r="DA229" s="181"/>
      <c r="DB229" s="181"/>
      <c r="DC229" s="181"/>
      <c r="DD229" s="181"/>
      <c r="DE229" s="181"/>
      <c r="DF229" s="181"/>
      <c r="DG229" s="181"/>
      <c r="DH229" s="181"/>
      <c r="DI229" s="181"/>
      <c r="DJ229" s="181"/>
      <c r="DK229" s="181"/>
      <c r="DL229" s="181"/>
      <c r="DM229" s="181"/>
      <c r="DN229" s="181"/>
      <c r="DO229" s="181"/>
      <c r="DP229" s="181"/>
      <c r="DQ229" s="181"/>
      <c r="DR229" s="181"/>
      <c r="DS229" s="181"/>
      <c r="DT229" s="181"/>
      <c r="DU229" s="181"/>
      <c r="DV229" s="181"/>
      <c r="DW229" s="181"/>
      <c r="DX229" s="181"/>
      <c r="DY229" s="181"/>
      <c r="DZ229" s="181"/>
      <c r="EA229" s="181"/>
      <c r="EB229" s="181"/>
      <c r="EC229" s="181"/>
      <c r="ED229" s="181"/>
      <c r="EE229" s="181"/>
      <c r="EF229" s="181"/>
      <c r="EG229" s="181"/>
      <c r="EH229" s="181"/>
      <c r="EI229" s="181"/>
      <c r="EJ229" s="181"/>
      <c r="EK229" s="181"/>
      <c r="EL229" s="181"/>
      <c r="EM229" s="181"/>
      <c r="EN229" s="181"/>
      <c r="EO229" s="181"/>
      <c r="EP229" s="182"/>
    </row>
    <row r="230" spans="2:146" s="52" customFormat="1" ht="11.25" customHeight="1">
      <c r="B230" s="205"/>
      <c r="C230" s="206"/>
      <c r="D230" s="204" t="s">
        <v>210</v>
      </c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1"/>
      <c r="Y230" s="204" t="s">
        <v>62</v>
      </c>
      <c r="Z230" s="170"/>
      <c r="AA230" s="170"/>
      <c r="AB230" s="170"/>
      <c r="AC230" s="170"/>
      <c r="AD230" s="170"/>
      <c r="AE230" s="170"/>
      <c r="AF230" s="170"/>
      <c r="AG230" s="171"/>
      <c r="AH230" s="169" t="s">
        <v>59</v>
      </c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1"/>
      <c r="BI230" s="166">
        <v>591</v>
      </c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8"/>
      <c r="BW230" s="43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5"/>
      <c r="CN230" s="166"/>
      <c r="CO230" s="167"/>
      <c r="CP230" s="167"/>
      <c r="CQ230" s="167"/>
      <c r="CR230" s="167"/>
      <c r="CS230" s="167"/>
      <c r="CT230" s="167"/>
      <c r="CU230" s="167"/>
      <c r="CV230" s="167"/>
      <c r="CW230" s="167"/>
      <c r="CX230" s="167"/>
      <c r="CY230" s="167"/>
      <c r="CZ230" s="167"/>
      <c r="DA230" s="168"/>
      <c r="DB230" s="43"/>
      <c r="DC230" s="44"/>
      <c r="DD230" s="44"/>
      <c r="DE230" s="44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63"/>
      <c r="DQ230" s="188">
        <v>591</v>
      </c>
      <c r="DR230" s="189"/>
      <c r="DS230" s="189"/>
      <c r="DT230" s="189"/>
      <c r="DU230" s="189"/>
      <c r="DV230" s="189"/>
      <c r="DW230" s="189"/>
      <c r="DX230" s="189"/>
      <c r="DY230" s="189"/>
      <c r="DZ230" s="189"/>
      <c r="EA230" s="189"/>
      <c r="EB230" s="189"/>
      <c r="EC230" s="190"/>
      <c r="ED230" s="43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5"/>
    </row>
    <row r="231" spans="2:146" s="52" customFormat="1" ht="11.25" customHeight="1">
      <c r="B231" s="62"/>
      <c r="C231" s="63"/>
      <c r="D231" s="180" t="s">
        <v>60</v>
      </c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1"/>
      <c r="CY231" s="181"/>
      <c r="CZ231" s="181"/>
      <c r="DA231" s="181"/>
      <c r="DB231" s="181"/>
      <c r="DC231" s="181"/>
      <c r="DD231" s="181"/>
      <c r="DE231" s="181"/>
      <c r="DF231" s="181"/>
      <c r="DG231" s="181"/>
      <c r="DH231" s="181"/>
      <c r="DI231" s="181"/>
      <c r="DJ231" s="181"/>
      <c r="DK231" s="181"/>
      <c r="DL231" s="181"/>
      <c r="DM231" s="181"/>
      <c r="DN231" s="181"/>
      <c r="DO231" s="181"/>
      <c r="DP231" s="181"/>
      <c r="DQ231" s="181"/>
      <c r="DR231" s="181"/>
      <c r="DS231" s="181"/>
      <c r="DT231" s="181"/>
      <c r="DU231" s="181"/>
      <c r="DV231" s="181"/>
      <c r="DW231" s="181"/>
      <c r="DX231" s="181"/>
      <c r="DY231" s="181"/>
      <c r="DZ231" s="181"/>
      <c r="EA231" s="181"/>
      <c r="EB231" s="181"/>
      <c r="EC231" s="181"/>
      <c r="ED231" s="181"/>
      <c r="EE231" s="181"/>
      <c r="EF231" s="181"/>
      <c r="EG231" s="181"/>
      <c r="EH231" s="181"/>
      <c r="EI231" s="181"/>
      <c r="EJ231" s="181"/>
      <c r="EK231" s="181"/>
      <c r="EL231" s="181"/>
      <c r="EM231" s="181"/>
      <c r="EN231" s="181"/>
      <c r="EO231" s="181"/>
      <c r="EP231" s="182"/>
    </row>
    <row r="232" spans="2:146" s="52" customFormat="1" ht="11.25" customHeight="1" hidden="1">
      <c r="B232" s="205"/>
      <c r="C232" s="206"/>
      <c r="D232" s="169" t="s">
        <v>69</v>
      </c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1"/>
      <c r="Y232" s="169" t="s">
        <v>62</v>
      </c>
      <c r="Z232" s="170"/>
      <c r="AA232" s="170"/>
      <c r="AB232" s="170"/>
      <c r="AC232" s="170"/>
      <c r="AD232" s="170"/>
      <c r="AE232" s="170"/>
      <c r="AF232" s="170"/>
      <c r="AG232" s="171"/>
      <c r="AH232" s="169" t="s">
        <v>59</v>
      </c>
      <c r="AI232" s="170"/>
      <c r="AJ232" s="170"/>
      <c r="AK232" s="170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1"/>
      <c r="BI232" s="201">
        <f>388+24</f>
        <v>412</v>
      </c>
      <c r="BJ232" s="202"/>
      <c r="BK232" s="202"/>
      <c r="BL232" s="202"/>
      <c r="BM232" s="202"/>
      <c r="BN232" s="202"/>
      <c r="BO232" s="202"/>
      <c r="BP232" s="202"/>
      <c r="BQ232" s="202"/>
      <c r="BR232" s="202"/>
      <c r="BS232" s="202"/>
      <c r="BT232" s="202"/>
      <c r="BU232" s="202"/>
      <c r="BV232" s="203"/>
      <c r="BW232" s="43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5"/>
      <c r="CN232" s="201">
        <f>273+20</f>
        <v>293</v>
      </c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202"/>
      <c r="CY232" s="202"/>
      <c r="CZ232" s="202"/>
      <c r="DA232" s="203"/>
      <c r="DB232" s="43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5"/>
      <c r="DQ232" s="201">
        <f>243+19</f>
        <v>262</v>
      </c>
      <c r="DR232" s="202"/>
      <c r="DS232" s="202"/>
      <c r="DT232" s="202"/>
      <c r="DU232" s="202"/>
      <c r="DV232" s="202"/>
      <c r="DW232" s="202"/>
      <c r="DX232" s="202"/>
      <c r="DY232" s="202"/>
      <c r="DZ232" s="202"/>
      <c r="EA232" s="202"/>
      <c r="EB232" s="202"/>
      <c r="EC232" s="203"/>
      <c r="ED232" s="43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5"/>
    </row>
    <row r="233" spans="2:146" s="52" customFormat="1" ht="11.25" customHeight="1" hidden="1">
      <c r="B233" s="62"/>
      <c r="C233" s="63"/>
      <c r="D233" s="180" t="s">
        <v>63</v>
      </c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1"/>
      <c r="AX233" s="181"/>
      <c r="AY233" s="181"/>
      <c r="AZ233" s="181"/>
      <c r="BA233" s="181"/>
      <c r="BB233" s="181"/>
      <c r="BC233" s="181"/>
      <c r="BD233" s="181"/>
      <c r="BE233" s="181"/>
      <c r="BF233" s="181"/>
      <c r="BG233" s="181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1"/>
      <c r="BX233" s="181"/>
      <c r="BY233" s="181"/>
      <c r="BZ233" s="181"/>
      <c r="CA233" s="181"/>
      <c r="CB233" s="181"/>
      <c r="CC233" s="181"/>
      <c r="CD233" s="181"/>
      <c r="CE233" s="181"/>
      <c r="CF233" s="181"/>
      <c r="CG233" s="181"/>
      <c r="CH233" s="181"/>
      <c r="CI233" s="181"/>
      <c r="CJ233" s="181"/>
      <c r="CK233" s="181"/>
      <c r="CL233" s="181"/>
      <c r="CM233" s="181"/>
      <c r="CN233" s="181"/>
      <c r="CO233" s="181"/>
      <c r="CP233" s="181"/>
      <c r="CQ233" s="181"/>
      <c r="CR233" s="181"/>
      <c r="CS233" s="181"/>
      <c r="CT233" s="181"/>
      <c r="CU233" s="181"/>
      <c r="CV233" s="181"/>
      <c r="CW233" s="181"/>
      <c r="CX233" s="181"/>
      <c r="CY233" s="181"/>
      <c r="CZ233" s="181"/>
      <c r="DA233" s="181"/>
      <c r="DB233" s="181"/>
      <c r="DC233" s="181"/>
      <c r="DD233" s="181"/>
      <c r="DE233" s="181"/>
      <c r="DF233" s="181"/>
      <c r="DG233" s="181"/>
      <c r="DH233" s="181"/>
      <c r="DI233" s="181"/>
      <c r="DJ233" s="181"/>
      <c r="DK233" s="181"/>
      <c r="DL233" s="181"/>
      <c r="DM233" s="181"/>
      <c r="DN233" s="181"/>
      <c r="DO233" s="181"/>
      <c r="DP233" s="181"/>
      <c r="DQ233" s="181"/>
      <c r="DR233" s="181"/>
      <c r="DS233" s="181"/>
      <c r="DT233" s="181"/>
      <c r="DU233" s="181"/>
      <c r="DV233" s="181"/>
      <c r="DW233" s="181"/>
      <c r="DX233" s="181"/>
      <c r="DY233" s="181"/>
      <c r="DZ233" s="181"/>
      <c r="EA233" s="181"/>
      <c r="EB233" s="181"/>
      <c r="EC233" s="181"/>
      <c r="ED233" s="181"/>
      <c r="EE233" s="181"/>
      <c r="EF233" s="181"/>
      <c r="EG233" s="181"/>
      <c r="EH233" s="181"/>
      <c r="EI233" s="181"/>
      <c r="EJ233" s="181"/>
      <c r="EK233" s="181"/>
      <c r="EL233" s="181"/>
      <c r="EM233" s="181"/>
      <c r="EN233" s="181"/>
      <c r="EO233" s="181"/>
      <c r="EP233" s="182"/>
    </row>
    <row r="234" spans="2:146" s="52" customFormat="1" ht="23.25" customHeight="1">
      <c r="B234" s="205"/>
      <c r="C234" s="206"/>
      <c r="D234" s="204" t="s">
        <v>211</v>
      </c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1"/>
      <c r="Y234" s="204" t="s">
        <v>212</v>
      </c>
      <c r="Z234" s="170"/>
      <c r="AA234" s="170"/>
      <c r="AB234" s="170"/>
      <c r="AC234" s="170"/>
      <c r="AD234" s="170"/>
      <c r="AE234" s="170"/>
      <c r="AF234" s="170"/>
      <c r="AG234" s="171"/>
      <c r="AH234" s="169" t="s">
        <v>66</v>
      </c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1"/>
      <c r="BI234" s="195">
        <f>W125*1000/BI230/12</f>
        <v>1378.9395093062606</v>
      </c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7"/>
      <c r="BW234" s="43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5"/>
      <c r="CN234" s="195"/>
      <c r="CO234" s="196"/>
      <c r="CP234" s="196"/>
      <c r="CQ234" s="196"/>
      <c r="CR234" s="196"/>
      <c r="CS234" s="196"/>
      <c r="CT234" s="196"/>
      <c r="CU234" s="196"/>
      <c r="CV234" s="196"/>
      <c r="CW234" s="196"/>
      <c r="CX234" s="196"/>
      <c r="CY234" s="196"/>
      <c r="CZ234" s="196"/>
      <c r="DA234" s="197"/>
      <c r="DB234" s="43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5"/>
      <c r="DQ234" s="198">
        <f>BT125*1000/12/DQ230</f>
        <v>1416.6689227298366</v>
      </c>
      <c r="DR234" s="199"/>
      <c r="DS234" s="199"/>
      <c r="DT234" s="199"/>
      <c r="DU234" s="199"/>
      <c r="DV234" s="199"/>
      <c r="DW234" s="199"/>
      <c r="DX234" s="199"/>
      <c r="DY234" s="199"/>
      <c r="DZ234" s="199"/>
      <c r="EA234" s="199"/>
      <c r="EB234" s="199"/>
      <c r="EC234" s="200"/>
      <c r="ED234" s="43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5"/>
    </row>
    <row r="235" spans="2:146" s="61" customFormat="1" ht="12" customHeight="1" hidden="1">
      <c r="B235" s="226" t="s">
        <v>54</v>
      </c>
      <c r="C235" s="227"/>
      <c r="D235" s="223" t="s">
        <v>55</v>
      </c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4"/>
      <c r="AY235" s="224"/>
      <c r="AZ235" s="224"/>
      <c r="BA235" s="224"/>
      <c r="BB235" s="224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4"/>
      <c r="CD235" s="224"/>
      <c r="CE235" s="224"/>
      <c r="CF235" s="224"/>
      <c r="CG235" s="224"/>
      <c r="CH235" s="224"/>
      <c r="CI235" s="224"/>
      <c r="CJ235" s="224"/>
      <c r="CK235" s="224"/>
      <c r="CL235" s="224"/>
      <c r="CM235" s="224"/>
      <c r="CN235" s="224"/>
      <c r="CO235" s="224"/>
      <c r="CP235" s="224"/>
      <c r="CQ235" s="224"/>
      <c r="CR235" s="224"/>
      <c r="CS235" s="224"/>
      <c r="CT235" s="224"/>
      <c r="CU235" s="224"/>
      <c r="CV235" s="224"/>
      <c r="CW235" s="224"/>
      <c r="CX235" s="224"/>
      <c r="CY235" s="224"/>
      <c r="CZ235" s="224"/>
      <c r="DA235" s="224"/>
      <c r="DB235" s="224"/>
      <c r="DC235" s="224"/>
      <c r="DD235" s="224"/>
      <c r="DE235" s="224"/>
      <c r="DF235" s="224"/>
      <c r="DG235" s="224"/>
      <c r="DH235" s="224"/>
      <c r="DI235" s="224"/>
      <c r="DJ235" s="224"/>
      <c r="DK235" s="224"/>
      <c r="DL235" s="224"/>
      <c r="DM235" s="224"/>
      <c r="DN235" s="224"/>
      <c r="DO235" s="224"/>
      <c r="DP235" s="224"/>
      <c r="DQ235" s="224"/>
      <c r="DR235" s="224"/>
      <c r="DS235" s="224"/>
      <c r="DT235" s="224"/>
      <c r="DU235" s="224"/>
      <c r="DV235" s="224"/>
      <c r="DW235" s="224"/>
      <c r="DX235" s="224"/>
      <c r="DY235" s="224"/>
      <c r="DZ235" s="224"/>
      <c r="EA235" s="224"/>
      <c r="EB235" s="224"/>
      <c r="EC235" s="224"/>
      <c r="ED235" s="224"/>
      <c r="EE235" s="224"/>
      <c r="EF235" s="224"/>
      <c r="EG235" s="224"/>
      <c r="EH235" s="224"/>
      <c r="EI235" s="224"/>
      <c r="EJ235" s="224"/>
      <c r="EK235" s="224"/>
      <c r="EL235" s="224"/>
      <c r="EM235" s="224"/>
      <c r="EN235" s="224"/>
      <c r="EO235" s="224"/>
      <c r="EP235" s="225"/>
    </row>
    <row r="236" spans="2:146" s="52" customFormat="1" ht="11.25" customHeight="1" hidden="1">
      <c r="B236" s="62"/>
      <c r="C236" s="63"/>
      <c r="D236" s="180" t="s">
        <v>60</v>
      </c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  <c r="BZ236" s="181"/>
      <c r="CA236" s="181"/>
      <c r="CB236" s="181"/>
      <c r="CC236" s="181"/>
      <c r="CD236" s="181"/>
      <c r="CE236" s="181"/>
      <c r="CF236" s="181"/>
      <c r="CG236" s="181"/>
      <c r="CH236" s="181"/>
      <c r="CI236" s="181"/>
      <c r="CJ236" s="181"/>
      <c r="CK236" s="181"/>
      <c r="CL236" s="181"/>
      <c r="CM236" s="181"/>
      <c r="CN236" s="181"/>
      <c r="CO236" s="181"/>
      <c r="CP236" s="181"/>
      <c r="CQ236" s="181"/>
      <c r="CR236" s="181"/>
      <c r="CS236" s="181"/>
      <c r="CT236" s="181"/>
      <c r="CU236" s="181"/>
      <c r="CV236" s="181"/>
      <c r="CW236" s="181"/>
      <c r="CX236" s="181"/>
      <c r="CY236" s="181"/>
      <c r="CZ236" s="181"/>
      <c r="DA236" s="181"/>
      <c r="DB236" s="181"/>
      <c r="DC236" s="181"/>
      <c r="DD236" s="181"/>
      <c r="DE236" s="181"/>
      <c r="DF236" s="181"/>
      <c r="DG236" s="181"/>
      <c r="DH236" s="181"/>
      <c r="DI236" s="181"/>
      <c r="DJ236" s="181"/>
      <c r="DK236" s="181"/>
      <c r="DL236" s="181"/>
      <c r="DM236" s="181"/>
      <c r="DN236" s="181"/>
      <c r="DO236" s="181"/>
      <c r="DP236" s="181"/>
      <c r="DQ236" s="181"/>
      <c r="DR236" s="181"/>
      <c r="DS236" s="181"/>
      <c r="DT236" s="181"/>
      <c r="DU236" s="181"/>
      <c r="DV236" s="181"/>
      <c r="DW236" s="181"/>
      <c r="DX236" s="181"/>
      <c r="DY236" s="181"/>
      <c r="DZ236" s="181"/>
      <c r="EA236" s="181"/>
      <c r="EB236" s="181"/>
      <c r="EC236" s="181"/>
      <c r="ED236" s="181"/>
      <c r="EE236" s="181"/>
      <c r="EF236" s="181"/>
      <c r="EG236" s="181"/>
      <c r="EH236" s="181"/>
      <c r="EI236" s="181"/>
      <c r="EJ236" s="181"/>
      <c r="EK236" s="181"/>
      <c r="EL236" s="181"/>
      <c r="EM236" s="181"/>
      <c r="EN236" s="181"/>
      <c r="EO236" s="181"/>
      <c r="EP236" s="182"/>
    </row>
    <row r="237" spans="2:147" s="52" customFormat="1" ht="11.25" customHeight="1" hidden="1">
      <c r="B237" s="205">
        <v>1</v>
      </c>
      <c r="C237" s="206"/>
      <c r="D237" s="184" t="s">
        <v>61</v>
      </c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69" t="s">
        <v>62</v>
      </c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 t="s">
        <v>59</v>
      </c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43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5"/>
      <c r="CC237" s="43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5"/>
      <c r="DC237" s="43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5"/>
      <c r="DU237" s="43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5"/>
    </row>
    <row r="238" spans="2:146" s="52" customFormat="1" ht="11.25" customHeight="1" hidden="1">
      <c r="B238" s="62"/>
      <c r="C238" s="63"/>
      <c r="D238" s="180" t="s">
        <v>63</v>
      </c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  <c r="AR238" s="181"/>
      <c r="AS238" s="181"/>
      <c r="AT238" s="181"/>
      <c r="AU238" s="181"/>
      <c r="AV238" s="181"/>
      <c r="AW238" s="181"/>
      <c r="AX238" s="181"/>
      <c r="AY238" s="181"/>
      <c r="AZ238" s="181"/>
      <c r="BA238" s="181"/>
      <c r="BB238" s="181"/>
      <c r="BC238" s="181"/>
      <c r="BD238" s="181"/>
      <c r="BE238" s="181"/>
      <c r="BF238" s="181"/>
      <c r="BG238" s="181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1"/>
      <c r="BX238" s="181"/>
      <c r="BY238" s="181"/>
      <c r="BZ238" s="181"/>
      <c r="CA238" s="181"/>
      <c r="CB238" s="181"/>
      <c r="CC238" s="181"/>
      <c r="CD238" s="181"/>
      <c r="CE238" s="181"/>
      <c r="CF238" s="181"/>
      <c r="CG238" s="181"/>
      <c r="CH238" s="181"/>
      <c r="CI238" s="181"/>
      <c r="CJ238" s="181"/>
      <c r="CK238" s="181"/>
      <c r="CL238" s="181"/>
      <c r="CM238" s="181"/>
      <c r="CN238" s="181"/>
      <c r="CO238" s="181"/>
      <c r="CP238" s="181"/>
      <c r="CQ238" s="181"/>
      <c r="CR238" s="181"/>
      <c r="CS238" s="181"/>
      <c r="CT238" s="181"/>
      <c r="CU238" s="181"/>
      <c r="CV238" s="181"/>
      <c r="CW238" s="181"/>
      <c r="CX238" s="181"/>
      <c r="CY238" s="181"/>
      <c r="CZ238" s="181"/>
      <c r="DA238" s="181"/>
      <c r="DB238" s="181"/>
      <c r="DC238" s="181"/>
      <c r="DD238" s="181"/>
      <c r="DE238" s="181"/>
      <c r="DF238" s="181"/>
      <c r="DG238" s="181"/>
      <c r="DH238" s="181"/>
      <c r="DI238" s="181"/>
      <c r="DJ238" s="181"/>
      <c r="DK238" s="181"/>
      <c r="DL238" s="181"/>
      <c r="DM238" s="181"/>
      <c r="DN238" s="181"/>
      <c r="DO238" s="181"/>
      <c r="DP238" s="181"/>
      <c r="DQ238" s="181"/>
      <c r="DR238" s="181"/>
      <c r="DS238" s="181"/>
      <c r="DT238" s="181"/>
      <c r="DU238" s="181"/>
      <c r="DV238" s="181"/>
      <c r="DW238" s="181"/>
      <c r="DX238" s="181"/>
      <c r="DY238" s="181"/>
      <c r="DZ238" s="181"/>
      <c r="EA238" s="181"/>
      <c r="EB238" s="181"/>
      <c r="EC238" s="181"/>
      <c r="ED238" s="181"/>
      <c r="EE238" s="181"/>
      <c r="EF238" s="181"/>
      <c r="EG238" s="181"/>
      <c r="EH238" s="181"/>
      <c r="EI238" s="181"/>
      <c r="EJ238" s="181"/>
      <c r="EK238" s="181"/>
      <c r="EL238" s="181"/>
      <c r="EM238" s="181"/>
      <c r="EN238" s="181"/>
      <c r="EO238" s="181"/>
      <c r="EP238" s="182"/>
    </row>
    <row r="239" spans="2:147" s="52" customFormat="1" ht="11.25" customHeight="1" hidden="1">
      <c r="B239" s="205">
        <v>1</v>
      </c>
      <c r="C239" s="206"/>
      <c r="D239" s="184" t="s">
        <v>64</v>
      </c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69" t="s">
        <v>65</v>
      </c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 t="s">
        <v>66</v>
      </c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43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5"/>
      <c r="CC239" s="43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5"/>
      <c r="DC239" s="43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5"/>
      <c r="DU239" s="43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5"/>
    </row>
    <row r="240" spans="2:146" s="61" customFormat="1" ht="23.25" customHeight="1" hidden="1">
      <c r="B240" s="226" t="s">
        <v>67</v>
      </c>
      <c r="C240" s="227"/>
      <c r="D240" s="223" t="s">
        <v>68</v>
      </c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4"/>
      <c r="AY240" s="224"/>
      <c r="AZ240" s="224"/>
      <c r="BA240" s="224"/>
      <c r="BB240" s="224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4"/>
      <c r="CD240" s="224"/>
      <c r="CE240" s="224"/>
      <c r="CF240" s="224"/>
      <c r="CG240" s="224"/>
      <c r="CH240" s="224"/>
      <c r="CI240" s="224"/>
      <c r="CJ240" s="224"/>
      <c r="CK240" s="224"/>
      <c r="CL240" s="224"/>
      <c r="CM240" s="224"/>
      <c r="CN240" s="224"/>
      <c r="CO240" s="224"/>
      <c r="CP240" s="224"/>
      <c r="CQ240" s="224"/>
      <c r="CR240" s="224"/>
      <c r="CS240" s="224"/>
      <c r="CT240" s="224"/>
      <c r="CU240" s="224"/>
      <c r="CV240" s="224"/>
      <c r="CW240" s="224"/>
      <c r="CX240" s="224"/>
      <c r="CY240" s="224"/>
      <c r="CZ240" s="224"/>
      <c r="DA240" s="224"/>
      <c r="DB240" s="224"/>
      <c r="DC240" s="224"/>
      <c r="DD240" s="224"/>
      <c r="DE240" s="224"/>
      <c r="DF240" s="224"/>
      <c r="DG240" s="224"/>
      <c r="DH240" s="224"/>
      <c r="DI240" s="224"/>
      <c r="DJ240" s="224"/>
      <c r="DK240" s="224"/>
      <c r="DL240" s="224"/>
      <c r="DM240" s="224"/>
      <c r="DN240" s="224"/>
      <c r="DO240" s="224"/>
      <c r="DP240" s="224"/>
      <c r="DQ240" s="224"/>
      <c r="DR240" s="224"/>
      <c r="DS240" s="224"/>
      <c r="DT240" s="224"/>
      <c r="DU240" s="224"/>
      <c r="DV240" s="224"/>
      <c r="DW240" s="224"/>
      <c r="DX240" s="224"/>
      <c r="DY240" s="224"/>
      <c r="DZ240" s="224"/>
      <c r="EA240" s="224"/>
      <c r="EB240" s="224"/>
      <c r="EC240" s="224"/>
      <c r="ED240" s="224"/>
      <c r="EE240" s="224"/>
      <c r="EF240" s="224"/>
      <c r="EG240" s="224"/>
      <c r="EH240" s="224"/>
      <c r="EI240" s="224"/>
      <c r="EJ240" s="224"/>
      <c r="EK240" s="224"/>
      <c r="EL240" s="224"/>
      <c r="EM240" s="224"/>
      <c r="EN240" s="224"/>
      <c r="EO240" s="224"/>
      <c r="EP240" s="225"/>
    </row>
    <row r="241" spans="2:146" s="52" customFormat="1" ht="11.25" customHeight="1" hidden="1">
      <c r="B241" s="62"/>
      <c r="C241" s="63"/>
      <c r="D241" s="180" t="s">
        <v>56</v>
      </c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1"/>
      <c r="AW241" s="181"/>
      <c r="AX241" s="181"/>
      <c r="AY241" s="181"/>
      <c r="AZ241" s="181"/>
      <c r="BA241" s="181"/>
      <c r="BB241" s="181"/>
      <c r="BC241" s="181"/>
      <c r="BD241" s="181"/>
      <c r="BE241" s="181"/>
      <c r="BF241" s="181"/>
      <c r="BG241" s="181"/>
      <c r="BH241" s="181"/>
      <c r="BI241" s="181"/>
      <c r="BJ241" s="181"/>
      <c r="BK241" s="181"/>
      <c r="BL241" s="181"/>
      <c r="BM241" s="181"/>
      <c r="BN241" s="181"/>
      <c r="BO241" s="181"/>
      <c r="BP241" s="181"/>
      <c r="BQ241" s="181"/>
      <c r="BR241" s="181"/>
      <c r="BS241" s="181"/>
      <c r="BT241" s="181"/>
      <c r="BU241" s="181"/>
      <c r="BV241" s="181"/>
      <c r="BW241" s="181"/>
      <c r="BX241" s="181"/>
      <c r="BY241" s="181"/>
      <c r="BZ241" s="181"/>
      <c r="CA241" s="181"/>
      <c r="CB241" s="181"/>
      <c r="CC241" s="181"/>
      <c r="CD241" s="181"/>
      <c r="CE241" s="181"/>
      <c r="CF241" s="181"/>
      <c r="CG241" s="181"/>
      <c r="CH241" s="181"/>
      <c r="CI241" s="181"/>
      <c r="CJ241" s="181"/>
      <c r="CK241" s="181"/>
      <c r="CL241" s="181"/>
      <c r="CM241" s="181"/>
      <c r="CN241" s="181"/>
      <c r="CO241" s="181"/>
      <c r="CP241" s="181"/>
      <c r="CQ241" s="181"/>
      <c r="CR241" s="181"/>
      <c r="CS241" s="181"/>
      <c r="CT241" s="181"/>
      <c r="CU241" s="181"/>
      <c r="CV241" s="181"/>
      <c r="CW241" s="181"/>
      <c r="CX241" s="181"/>
      <c r="CY241" s="181"/>
      <c r="CZ241" s="181"/>
      <c r="DA241" s="181"/>
      <c r="DB241" s="181"/>
      <c r="DC241" s="181"/>
      <c r="DD241" s="181"/>
      <c r="DE241" s="181"/>
      <c r="DF241" s="181"/>
      <c r="DG241" s="181"/>
      <c r="DH241" s="181"/>
      <c r="DI241" s="181"/>
      <c r="DJ241" s="181"/>
      <c r="DK241" s="181"/>
      <c r="DL241" s="181"/>
      <c r="DM241" s="181"/>
      <c r="DN241" s="181"/>
      <c r="DO241" s="181"/>
      <c r="DP241" s="181"/>
      <c r="DQ241" s="181"/>
      <c r="DR241" s="181"/>
      <c r="DS241" s="181"/>
      <c r="DT241" s="181"/>
      <c r="DU241" s="181"/>
      <c r="DV241" s="181"/>
      <c r="DW241" s="181"/>
      <c r="DX241" s="181"/>
      <c r="DY241" s="181"/>
      <c r="DZ241" s="181"/>
      <c r="EA241" s="181"/>
      <c r="EB241" s="181"/>
      <c r="EC241" s="181"/>
      <c r="ED241" s="181"/>
      <c r="EE241" s="181"/>
      <c r="EF241" s="181"/>
      <c r="EG241" s="181"/>
      <c r="EH241" s="181"/>
      <c r="EI241" s="181"/>
      <c r="EJ241" s="181"/>
      <c r="EK241" s="181"/>
      <c r="EL241" s="181"/>
      <c r="EM241" s="181"/>
      <c r="EN241" s="181"/>
      <c r="EO241" s="181"/>
      <c r="EP241" s="182"/>
    </row>
    <row r="242" spans="2:147" s="52" customFormat="1" ht="11.25" customHeight="1" hidden="1">
      <c r="B242" s="205">
        <v>1</v>
      </c>
      <c r="C242" s="206"/>
      <c r="D242" s="184" t="s">
        <v>57</v>
      </c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69" t="s">
        <v>58</v>
      </c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 t="s">
        <v>59</v>
      </c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217">
        <f>W126</f>
        <v>6540</v>
      </c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43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5"/>
      <c r="DC242" s="217">
        <f>BT126</f>
        <v>6540</v>
      </c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43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5"/>
    </row>
    <row r="243" spans="2:146" s="52" customFormat="1" ht="11.25" customHeight="1" hidden="1">
      <c r="B243" s="62"/>
      <c r="C243" s="63"/>
      <c r="D243" s="180" t="s">
        <v>60</v>
      </c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1"/>
      <c r="AT243" s="181"/>
      <c r="AU243" s="181"/>
      <c r="AV243" s="181"/>
      <c r="AW243" s="181"/>
      <c r="AX243" s="181"/>
      <c r="AY243" s="181"/>
      <c r="AZ243" s="181"/>
      <c r="BA243" s="181"/>
      <c r="BB243" s="181"/>
      <c r="BC243" s="181"/>
      <c r="BD243" s="181"/>
      <c r="BE243" s="181"/>
      <c r="BF243" s="181"/>
      <c r="BG243" s="181"/>
      <c r="BH243" s="181"/>
      <c r="BI243" s="181"/>
      <c r="BJ243" s="181"/>
      <c r="BK243" s="181"/>
      <c r="BL243" s="181"/>
      <c r="BM243" s="181"/>
      <c r="BN243" s="181"/>
      <c r="BO243" s="181"/>
      <c r="BP243" s="181"/>
      <c r="BQ243" s="181"/>
      <c r="BR243" s="181"/>
      <c r="BS243" s="181"/>
      <c r="BT243" s="181"/>
      <c r="BU243" s="181"/>
      <c r="BV243" s="181"/>
      <c r="BW243" s="181"/>
      <c r="BX243" s="181"/>
      <c r="BY243" s="181"/>
      <c r="BZ243" s="181"/>
      <c r="CA243" s="181"/>
      <c r="CB243" s="181"/>
      <c r="CC243" s="181"/>
      <c r="CD243" s="181"/>
      <c r="CE243" s="181"/>
      <c r="CF243" s="181"/>
      <c r="CG243" s="181"/>
      <c r="CH243" s="181"/>
      <c r="CI243" s="181"/>
      <c r="CJ243" s="181"/>
      <c r="CK243" s="181"/>
      <c r="CL243" s="181"/>
      <c r="CM243" s="181"/>
      <c r="CN243" s="181"/>
      <c r="CO243" s="181"/>
      <c r="CP243" s="181"/>
      <c r="CQ243" s="181"/>
      <c r="CR243" s="181"/>
      <c r="CS243" s="181"/>
      <c r="CT243" s="181"/>
      <c r="CU243" s="181"/>
      <c r="CV243" s="181"/>
      <c r="CW243" s="181"/>
      <c r="CX243" s="181"/>
      <c r="CY243" s="181"/>
      <c r="CZ243" s="181"/>
      <c r="DA243" s="181"/>
      <c r="DB243" s="181"/>
      <c r="DC243" s="181"/>
      <c r="DD243" s="181"/>
      <c r="DE243" s="181"/>
      <c r="DF243" s="181"/>
      <c r="DG243" s="181"/>
      <c r="DH243" s="181"/>
      <c r="DI243" s="181"/>
      <c r="DJ243" s="181"/>
      <c r="DK243" s="181"/>
      <c r="DL243" s="181"/>
      <c r="DM243" s="181"/>
      <c r="DN243" s="181"/>
      <c r="DO243" s="181"/>
      <c r="DP243" s="181"/>
      <c r="DQ243" s="181"/>
      <c r="DR243" s="181"/>
      <c r="DS243" s="181"/>
      <c r="DT243" s="181"/>
      <c r="DU243" s="181"/>
      <c r="DV243" s="181"/>
      <c r="DW243" s="181"/>
      <c r="DX243" s="181"/>
      <c r="DY243" s="181"/>
      <c r="DZ243" s="181"/>
      <c r="EA243" s="181"/>
      <c r="EB243" s="181"/>
      <c r="EC243" s="181"/>
      <c r="ED243" s="181"/>
      <c r="EE243" s="181"/>
      <c r="EF243" s="181"/>
      <c r="EG243" s="181"/>
      <c r="EH243" s="181"/>
      <c r="EI243" s="181"/>
      <c r="EJ243" s="181"/>
      <c r="EK243" s="181"/>
      <c r="EL243" s="181"/>
      <c r="EM243" s="181"/>
      <c r="EN243" s="181"/>
      <c r="EO243" s="181"/>
      <c r="EP243" s="182"/>
    </row>
    <row r="244" spans="2:147" s="52" customFormat="1" ht="11.25" customHeight="1" hidden="1">
      <c r="B244" s="205">
        <v>1</v>
      </c>
      <c r="C244" s="206"/>
      <c r="D244" s="184" t="s">
        <v>69</v>
      </c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69" t="s">
        <v>62</v>
      </c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 t="s">
        <v>59</v>
      </c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208">
        <v>254</v>
      </c>
      <c r="BK244" s="208"/>
      <c r="BL244" s="208"/>
      <c r="BM244" s="208"/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208"/>
      <c r="BX244" s="208"/>
      <c r="BY244" s="208"/>
      <c r="BZ244" s="208"/>
      <c r="CA244" s="208"/>
      <c r="CB244" s="208"/>
      <c r="CC244" s="43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5"/>
      <c r="DC244" s="208">
        <v>254</v>
      </c>
      <c r="DD244" s="208"/>
      <c r="DE244" s="208"/>
      <c r="DF244" s="208"/>
      <c r="DG244" s="208"/>
      <c r="DH244" s="208"/>
      <c r="DI244" s="208"/>
      <c r="DJ244" s="208"/>
      <c r="DK244" s="208"/>
      <c r="DL244" s="208"/>
      <c r="DM244" s="208"/>
      <c r="DN244" s="208"/>
      <c r="DO244" s="208"/>
      <c r="DP244" s="208"/>
      <c r="DQ244" s="208"/>
      <c r="DR244" s="208"/>
      <c r="DS244" s="208"/>
      <c r="DT244" s="208"/>
      <c r="DU244" s="43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5"/>
    </row>
    <row r="245" spans="2:146" s="52" customFormat="1" ht="11.25" customHeight="1" hidden="1">
      <c r="B245" s="62"/>
      <c r="C245" s="63"/>
      <c r="D245" s="180" t="s">
        <v>63</v>
      </c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1"/>
      <c r="AZ245" s="181"/>
      <c r="BA245" s="181"/>
      <c r="BB245" s="181"/>
      <c r="BC245" s="181"/>
      <c r="BD245" s="181"/>
      <c r="BE245" s="181"/>
      <c r="BF245" s="181"/>
      <c r="BG245" s="181"/>
      <c r="BH245" s="181"/>
      <c r="BI245" s="181"/>
      <c r="BJ245" s="181"/>
      <c r="BK245" s="181"/>
      <c r="BL245" s="181"/>
      <c r="BM245" s="181"/>
      <c r="BN245" s="181"/>
      <c r="BO245" s="181"/>
      <c r="BP245" s="181"/>
      <c r="BQ245" s="181"/>
      <c r="BR245" s="181"/>
      <c r="BS245" s="181"/>
      <c r="BT245" s="181"/>
      <c r="BU245" s="181"/>
      <c r="BV245" s="181"/>
      <c r="BW245" s="181"/>
      <c r="BX245" s="181"/>
      <c r="BY245" s="181"/>
      <c r="BZ245" s="181"/>
      <c r="CA245" s="181"/>
      <c r="CB245" s="181"/>
      <c r="CC245" s="181"/>
      <c r="CD245" s="181"/>
      <c r="CE245" s="181"/>
      <c r="CF245" s="181"/>
      <c r="CG245" s="181"/>
      <c r="CH245" s="181"/>
      <c r="CI245" s="181"/>
      <c r="CJ245" s="181"/>
      <c r="CK245" s="181"/>
      <c r="CL245" s="181"/>
      <c r="CM245" s="181"/>
      <c r="CN245" s="181"/>
      <c r="CO245" s="181"/>
      <c r="CP245" s="181"/>
      <c r="CQ245" s="181"/>
      <c r="CR245" s="181"/>
      <c r="CS245" s="181"/>
      <c r="CT245" s="181"/>
      <c r="CU245" s="181"/>
      <c r="CV245" s="181"/>
      <c r="CW245" s="181"/>
      <c r="CX245" s="181"/>
      <c r="CY245" s="181"/>
      <c r="CZ245" s="181"/>
      <c r="DA245" s="181"/>
      <c r="DB245" s="181"/>
      <c r="DC245" s="181"/>
      <c r="DD245" s="181"/>
      <c r="DE245" s="181"/>
      <c r="DF245" s="181"/>
      <c r="DG245" s="181"/>
      <c r="DH245" s="181"/>
      <c r="DI245" s="181"/>
      <c r="DJ245" s="181"/>
      <c r="DK245" s="181"/>
      <c r="DL245" s="181"/>
      <c r="DM245" s="181"/>
      <c r="DN245" s="181"/>
      <c r="DO245" s="181"/>
      <c r="DP245" s="181"/>
      <c r="DQ245" s="181"/>
      <c r="DR245" s="181"/>
      <c r="DS245" s="181"/>
      <c r="DT245" s="181"/>
      <c r="DU245" s="181"/>
      <c r="DV245" s="181"/>
      <c r="DW245" s="181"/>
      <c r="DX245" s="181"/>
      <c r="DY245" s="181"/>
      <c r="DZ245" s="181"/>
      <c r="EA245" s="181"/>
      <c r="EB245" s="181"/>
      <c r="EC245" s="181"/>
      <c r="ED245" s="181"/>
      <c r="EE245" s="181"/>
      <c r="EF245" s="181"/>
      <c r="EG245" s="181"/>
      <c r="EH245" s="181"/>
      <c r="EI245" s="181"/>
      <c r="EJ245" s="181"/>
      <c r="EK245" s="181"/>
      <c r="EL245" s="181"/>
      <c r="EM245" s="181"/>
      <c r="EN245" s="181"/>
      <c r="EO245" s="181"/>
      <c r="EP245" s="182"/>
    </row>
    <row r="246" spans="2:147" s="52" customFormat="1" ht="11.25" customHeight="1" hidden="1">
      <c r="B246" s="205">
        <v>1</v>
      </c>
      <c r="C246" s="206"/>
      <c r="D246" s="184" t="s">
        <v>70</v>
      </c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69" t="s">
        <v>65</v>
      </c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 t="s">
        <v>66</v>
      </c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217">
        <f>BJ242*1000/BJ244/12</f>
        <v>2145.6692913385828</v>
      </c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43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5"/>
      <c r="DC246" s="217">
        <f>DC242*1000/12/DC244</f>
        <v>2145.6692913385828</v>
      </c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43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5"/>
    </row>
    <row r="247" spans="2:146" s="61" customFormat="1" ht="12" customHeight="1" hidden="1">
      <c r="B247" s="226" t="s">
        <v>71</v>
      </c>
      <c r="C247" s="227"/>
      <c r="D247" s="223" t="s">
        <v>45</v>
      </c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4"/>
      <c r="AK247" s="224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4"/>
      <c r="AY247" s="224"/>
      <c r="AZ247" s="224"/>
      <c r="BA247" s="224"/>
      <c r="BB247" s="224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4"/>
      <c r="CD247" s="224"/>
      <c r="CE247" s="224"/>
      <c r="CF247" s="224"/>
      <c r="CG247" s="224"/>
      <c r="CH247" s="224"/>
      <c r="CI247" s="224"/>
      <c r="CJ247" s="224"/>
      <c r="CK247" s="224"/>
      <c r="CL247" s="224"/>
      <c r="CM247" s="224"/>
      <c r="CN247" s="224"/>
      <c r="CO247" s="224"/>
      <c r="CP247" s="224"/>
      <c r="CQ247" s="224"/>
      <c r="CR247" s="224"/>
      <c r="CS247" s="224"/>
      <c r="CT247" s="224"/>
      <c r="CU247" s="224"/>
      <c r="CV247" s="224"/>
      <c r="CW247" s="224"/>
      <c r="CX247" s="224"/>
      <c r="CY247" s="224"/>
      <c r="CZ247" s="224"/>
      <c r="DA247" s="224"/>
      <c r="DB247" s="224"/>
      <c r="DC247" s="224"/>
      <c r="DD247" s="224"/>
      <c r="DE247" s="224"/>
      <c r="DF247" s="224"/>
      <c r="DG247" s="224"/>
      <c r="DH247" s="224"/>
      <c r="DI247" s="224"/>
      <c r="DJ247" s="224"/>
      <c r="DK247" s="224"/>
      <c r="DL247" s="224"/>
      <c r="DM247" s="224"/>
      <c r="DN247" s="224"/>
      <c r="DO247" s="224"/>
      <c r="DP247" s="224"/>
      <c r="DQ247" s="224"/>
      <c r="DR247" s="224"/>
      <c r="DS247" s="224"/>
      <c r="DT247" s="224"/>
      <c r="DU247" s="224"/>
      <c r="DV247" s="224"/>
      <c r="DW247" s="224"/>
      <c r="DX247" s="224"/>
      <c r="DY247" s="224"/>
      <c r="DZ247" s="224"/>
      <c r="EA247" s="224"/>
      <c r="EB247" s="224"/>
      <c r="EC247" s="224"/>
      <c r="ED247" s="224"/>
      <c r="EE247" s="224"/>
      <c r="EF247" s="224"/>
      <c r="EG247" s="224"/>
      <c r="EH247" s="224"/>
      <c r="EI247" s="224"/>
      <c r="EJ247" s="224"/>
      <c r="EK247" s="224"/>
      <c r="EL247" s="224"/>
      <c r="EM247" s="224"/>
      <c r="EN247" s="224"/>
      <c r="EO247" s="224"/>
      <c r="EP247" s="225"/>
    </row>
    <row r="248" spans="2:146" s="52" customFormat="1" ht="11.25" customHeight="1" hidden="1">
      <c r="B248" s="62"/>
      <c r="C248" s="63"/>
      <c r="D248" s="180" t="s">
        <v>56</v>
      </c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181"/>
      <c r="AT248" s="181"/>
      <c r="AU248" s="181"/>
      <c r="AV248" s="181"/>
      <c r="AW248" s="181"/>
      <c r="AX248" s="181"/>
      <c r="AY248" s="181"/>
      <c r="AZ248" s="181"/>
      <c r="BA248" s="181"/>
      <c r="BB248" s="181"/>
      <c r="BC248" s="181"/>
      <c r="BD248" s="181"/>
      <c r="BE248" s="181"/>
      <c r="BF248" s="181"/>
      <c r="BG248" s="181"/>
      <c r="BH248" s="181"/>
      <c r="BI248" s="181"/>
      <c r="BJ248" s="181"/>
      <c r="BK248" s="181"/>
      <c r="BL248" s="181"/>
      <c r="BM248" s="181"/>
      <c r="BN248" s="181"/>
      <c r="BO248" s="181"/>
      <c r="BP248" s="181"/>
      <c r="BQ248" s="181"/>
      <c r="BR248" s="181"/>
      <c r="BS248" s="181"/>
      <c r="BT248" s="181"/>
      <c r="BU248" s="181"/>
      <c r="BV248" s="181"/>
      <c r="BW248" s="181"/>
      <c r="BX248" s="181"/>
      <c r="BY248" s="181"/>
      <c r="BZ248" s="181"/>
      <c r="CA248" s="181"/>
      <c r="CB248" s="181"/>
      <c r="CC248" s="181"/>
      <c r="CD248" s="181"/>
      <c r="CE248" s="181"/>
      <c r="CF248" s="181"/>
      <c r="CG248" s="181"/>
      <c r="CH248" s="181"/>
      <c r="CI248" s="181"/>
      <c r="CJ248" s="181"/>
      <c r="CK248" s="181"/>
      <c r="CL248" s="181"/>
      <c r="CM248" s="181"/>
      <c r="CN248" s="181"/>
      <c r="CO248" s="181"/>
      <c r="CP248" s="181"/>
      <c r="CQ248" s="181"/>
      <c r="CR248" s="181"/>
      <c r="CS248" s="181"/>
      <c r="CT248" s="181"/>
      <c r="CU248" s="181"/>
      <c r="CV248" s="181"/>
      <c r="CW248" s="181"/>
      <c r="CX248" s="181"/>
      <c r="CY248" s="181"/>
      <c r="CZ248" s="181"/>
      <c r="DA248" s="181"/>
      <c r="DB248" s="181"/>
      <c r="DC248" s="181"/>
      <c r="DD248" s="181"/>
      <c r="DE248" s="181"/>
      <c r="DF248" s="181"/>
      <c r="DG248" s="181"/>
      <c r="DH248" s="181"/>
      <c r="DI248" s="181"/>
      <c r="DJ248" s="181"/>
      <c r="DK248" s="181"/>
      <c r="DL248" s="181"/>
      <c r="DM248" s="181"/>
      <c r="DN248" s="181"/>
      <c r="DO248" s="181"/>
      <c r="DP248" s="181"/>
      <c r="DQ248" s="181"/>
      <c r="DR248" s="181"/>
      <c r="DS248" s="181"/>
      <c r="DT248" s="181"/>
      <c r="DU248" s="181"/>
      <c r="DV248" s="181"/>
      <c r="DW248" s="181"/>
      <c r="DX248" s="181"/>
      <c r="DY248" s="181"/>
      <c r="DZ248" s="181"/>
      <c r="EA248" s="181"/>
      <c r="EB248" s="181"/>
      <c r="EC248" s="181"/>
      <c r="ED248" s="181"/>
      <c r="EE248" s="181"/>
      <c r="EF248" s="181"/>
      <c r="EG248" s="181"/>
      <c r="EH248" s="181"/>
      <c r="EI248" s="181"/>
      <c r="EJ248" s="181"/>
      <c r="EK248" s="181"/>
      <c r="EL248" s="181"/>
      <c r="EM248" s="181"/>
      <c r="EN248" s="181"/>
      <c r="EO248" s="181"/>
      <c r="EP248" s="182"/>
    </row>
    <row r="249" spans="2:147" s="52" customFormat="1" ht="11.25" customHeight="1" hidden="1">
      <c r="B249" s="205">
        <v>1</v>
      </c>
      <c r="C249" s="206"/>
      <c r="D249" s="184" t="s">
        <v>57</v>
      </c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69" t="s">
        <v>58</v>
      </c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 t="s">
        <v>59</v>
      </c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208">
        <f>W127</f>
        <v>426.851</v>
      </c>
      <c r="BK249" s="208"/>
      <c r="BL249" s="208"/>
      <c r="BM249" s="208"/>
      <c r="BN249" s="208"/>
      <c r="BO249" s="208"/>
      <c r="BP249" s="208"/>
      <c r="BQ249" s="208"/>
      <c r="BR249" s="208"/>
      <c r="BS249" s="208"/>
      <c r="BT249" s="208"/>
      <c r="BU249" s="208"/>
      <c r="BV249" s="208"/>
      <c r="BW249" s="208"/>
      <c r="BX249" s="208"/>
      <c r="BY249" s="208"/>
      <c r="BZ249" s="208"/>
      <c r="CA249" s="208"/>
      <c r="CB249" s="208"/>
      <c r="CC249" s="43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5"/>
      <c r="DC249" s="208">
        <f>BT127</f>
        <v>460.704</v>
      </c>
      <c r="DD249" s="208"/>
      <c r="DE249" s="208"/>
      <c r="DF249" s="208"/>
      <c r="DG249" s="208"/>
      <c r="DH249" s="208"/>
      <c r="DI249" s="208"/>
      <c r="DJ249" s="208"/>
      <c r="DK249" s="208"/>
      <c r="DL249" s="208"/>
      <c r="DM249" s="208"/>
      <c r="DN249" s="208"/>
      <c r="DO249" s="208"/>
      <c r="DP249" s="208"/>
      <c r="DQ249" s="208"/>
      <c r="DR249" s="208"/>
      <c r="DS249" s="208"/>
      <c r="DT249" s="208"/>
      <c r="DU249" s="43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5"/>
    </row>
    <row r="250" spans="2:146" s="52" customFormat="1" ht="11.25" customHeight="1" hidden="1">
      <c r="B250" s="62"/>
      <c r="C250" s="63"/>
      <c r="D250" s="180" t="s">
        <v>60</v>
      </c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81"/>
      <c r="BB250" s="181"/>
      <c r="BC250" s="181"/>
      <c r="BD250" s="181"/>
      <c r="BE250" s="181"/>
      <c r="BF250" s="181"/>
      <c r="BG250" s="181"/>
      <c r="BH250" s="181"/>
      <c r="BI250" s="181"/>
      <c r="BJ250" s="181"/>
      <c r="BK250" s="181"/>
      <c r="BL250" s="181"/>
      <c r="BM250" s="181"/>
      <c r="BN250" s="181"/>
      <c r="BO250" s="181"/>
      <c r="BP250" s="181"/>
      <c r="BQ250" s="181"/>
      <c r="BR250" s="181"/>
      <c r="BS250" s="181"/>
      <c r="BT250" s="181"/>
      <c r="BU250" s="181"/>
      <c r="BV250" s="181"/>
      <c r="BW250" s="181"/>
      <c r="BX250" s="181"/>
      <c r="BY250" s="181"/>
      <c r="BZ250" s="181"/>
      <c r="CA250" s="181"/>
      <c r="CB250" s="181"/>
      <c r="CC250" s="181"/>
      <c r="CD250" s="181"/>
      <c r="CE250" s="181"/>
      <c r="CF250" s="181"/>
      <c r="CG250" s="181"/>
      <c r="CH250" s="181"/>
      <c r="CI250" s="181"/>
      <c r="CJ250" s="181"/>
      <c r="CK250" s="181"/>
      <c r="CL250" s="181"/>
      <c r="CM250" s="181"/>
      <c r="CN250" s="181"/>
      <c r="CO250" s="181"/>
      <c r="CP250" s="181"/>
      <c r="CQ250" s="181"/>
      <c r="CR250" s="181"/>
      <c r="CS250" s="181"/>
      <c r="CT250" s="181"/>
      <c r="CU250" s="181"/>
      <c r="CV250" s="181"/>
      <c r="CW250" s="181"/>
      <c r="CX250" s="181"/>
      <c r="CY250" s="181"/>
      <c r="CZ250" s="181"/>
      <c r="DA250" s="181"/>
      <c r="DB250" s="181"/>
      <c r="DC250" s="181"/>
      <c r="DD250" s="181"/>
      <c r="DE250" s="181"/>
      <c r="DF250" s="181"/>
      <c r="DG250" s="181"/>
      <c r="DH250" s="181"/>
      <c r="DI250" s="181"/>
      <c r="DJ250" s="181"/>
      <c r="DK250" s="181"/>
      <c r="DL250" s="181"/>
      <c r="DM250" s="181"/>
      <c r="DN250" s="181"/>
      <c r="DO250" s="181"/>
      <c r="DP250" s="181"/>
      <c r="DQ250" s="181"/>
      <c r="DR250" s="181"/>
      <c r="DS250" s="181"/>
      <c r="DT250" s="181"/>
      <c r="DU250" s="181"/>
      <c r="DV250" s="181"/>
      <c r="DW250" s="181"/>
      <c r="DX250" s="181"/>
      <c r="DY250" s="181"/>
      <c r="DZ250" s="181"/>
      <c r="EA250" s="181"/>
      <c r="EB250" s="181"/>
      <c r="EC250" s="181"/>
      <c r="ED250" s="181"/>
      <c r="EE250" s="181"/>
      <c r="EF250" s="181"/>
      <c r="EG250" s="181"/>
      <c r="EH250" s="181"/>
      <c r="EI250" s="181"/>
      <c r="EJ250" s="181"/>
      <c r="EK250" s="181"/>
      <c r="EL250" s="181"/>
      <c r="EM250" s="181"/>
      <c r="EN250" s="181"/>
      <c r="EO250" s="181"/>
      <c r="EP250" s="182"/>
    </row>
    <row r="251" spans="2:147" s="52" customFormat="1" ht="11.25" customHeight="1" hidden="1">
      <c r="B251" s="205">
        <v>1</v>
      </c>
      <c r="C251" s="206"/>
      <c r="D251" s="184" t="s">
        <v>72</v>
      </c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69" t="s">
        <v>62</v>
      </c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 t="s">
        <v>59</v>
      </c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208">
        <f>158+5</f>
        <v>163</v>
      </c>
      <c r="BK251" s="208"/>
      <c r="BL251" s="208"/>
      <c r="BM251" s="208"/>
      <c r="BN251" s="208"/>
      <c r="BO251" s="208"/>
      <c r="BP251" s="208"/>
      <c r="BQ251" s="208"/>
      <c r="BR251" s="208"/>
      <c r="BS251" s="208"/>
      <c r="BT251" s="208"/>
      <c r="BU251" s="208"/>
      <c r="BV251" s="208"/>
      <c r="BW251" s="208"/>
      <c r="BX251" s="208"/>
      <c r="BY251" s="208"/>
      <c r="BZ251" s="208"/>
      <c r="CA251" s="208"/>
      <c r="CB251" s="208"/>
      <c r="CC251" s="43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5"/>
      <c r="DC251" s="208">
        <v>163</v>
      </c>
      <c r="DD251" s="208"/>
      <c r="DE251" s="208"/>
      <c r="DF251" s="208"/>
      <c r="DG251" s="208"/>
      <c r="DH251" s="208"/>
      <c r="DI251" s="208"/>
      <c r="DJ251" s="208"/>
      <c r="DK251" s="208"/>
      <c r="DL251" s="208"/>
      <c r="DM251" s="208"/>
      <c r="DN251" s="208"/>
      <c r="DO251" s="208"/>
      <c r="DP251" s="208"/>
      <c r="DQ251" s="208"/>
      <c r="DR251" s="208"/>
      <c r="DS251" s="208"/>
      <c r="DT251" s="208"/>
      <c r="DU251" s="43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5"/>
    </row>
    <row r="252" spans="2:146" s="52" customFormat="1" ht="11.25" customHeight="1" hidden="1">
      <c r="B252" s="62"/>
      <c r="C252" s="63"/>
      <c r="D252" s="180" t="s">
        <v>63</v>
      </c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1"/>
      <c r="BX252" s="181"/>
      <c r="BY252" s="181"/>
      <c r="BZ252" s="181"/>
      <c r="CA252" s="181"/>
      <c r="CB252" s="181"/>
      <c r="CC252" s="181"/>
      <c r="CD252" s="181"/>
      <c r="CE252" s="181"/>
      <c r="CF252" s="181"/>
      <c r="CG252" s="181"/>
      <c r="CH252" s="181"/>
      <c r="CI252" s="181"/>
      <c r="CJ252" s="181"/>
      <c r="CK252" s="181"/>
      <c r="CL252" s="181"/>
      <c r="CM252" s="181"/>
      <c r="CN252" s="181"/>
      <c r="CO252" s="181"/>
      <c r="CP252" s="181"/>
      <c r="CQ252" s="181"/>
      <c r="CR252" s="181"/>
      <c r="CS252" s="181"/>
      <c r="CT252" s="181"/>
      <c r="CU252" s="181"/>
      <c r="CV252" s="181"/>
      <c r="CW252" s="181"/>
      <c r="CX252" s="181"/>
      <c r="CY252" s="181"/>
      <c r="CZ252" s="181"/>
      <c r="DA252" s="181"/>
      <c r="DB252" s="181"/>
      <c r="DC252" s="181"/>
      <c r="DD252" s="181"/>
      <c r="DE252" s="181"/>
      <c r="DF252" s="181"/>
      <c r="DG252" s="181"/>
      <c r="DH252" s="181"/>
      <c r="DI252" s="181"/>
      <c r="DJ252" s="181"/>
      <c r="DK252" s="181"/>
      <c r="DL252" s="181"/>
      <c r="DM252" s="181"/>
      <c r="DN252" s="181"/>
      <c r="DO252" s="181"/>
      <c r="DP252" s="181"/>
      <c r="DQ252" s="181"/>
      <c r="DR252" s="181"/>
      <c r="DS252" s="181"/>
      <c r="DT252" s="181"/>
      <c r="DU252" s="181"/>
      <c r="DV252" s="181"/>
      <c r="DW252" s="181"/>
      <c r="DX252" s="181"/>
      <c r="DY252" s="181"/>
      <c r="DZ252" s="181"/>
      <c r="EA252" s="181"/>
      <c r="EB252" s="181"/>
      <c r="EC252" s="181"/>
      <c r="ED252" s="181"/>
      <c r="EE252" s="181"/>
      <c r="EF252" s="181"/>
      <c r="EG252" s="181"/>
      <c r="EH252" s="181"/>
      <c r="EI252" s="181"/>
      <c r="EJ252" s="181"/>
      <c r="EK252" s="181"/>
      <c r="EL252" s="181"/>
      <c r="EM252" s="181"/>
      <c r="EN252" s="181"/>
      <c r="EO252" s="181"/>
      <c r="EP252" s="182"/>
    </row>
    <row r="253" spans="2:147" s="52" customFormat="1" ht="11.25" customHeight="1" hidden="1">
      <c r="B253" s="205">
        <v>1</v>
      </c>
      <c r="C253" s="206"/>
      <c r="D253" s="184" t="s">
        <v>64</v>
      </c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69" t="s">
        <v>65</v>
      </c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 t="s">
        <v>66</v>
      </c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217">
        <f>BJ249*1000/12/BJ251</f>
        <v>218.2264826175869</v>
      </c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43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5"/>
      <c r="DC253" s="217">
        <f>DC249*1000/12/DC251</f>
        <v>235.53374233128835</v>
      </c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  <c r="DP253" s="217"/>
      <c r="DQ253" s="217"/>
      <c r="DR253" s="217"/>
      <c r="DS253" s="217"/>
      <c r="DT253" s="217"/>
      <c r="DU253" s="43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5"/>
    </row>
    <row r="254" spans="2:146" s="61" customFormat="1" ht="12" customHeight="1" hidden="1">
      <c r="B254" s="226" t="s">
        <v>73</v>
      </c>
      <c r="C254" s="227"/>
      <c r="D254" s="223" t="s">
        <v>47</v>
      </c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4"/>
      <c r="AY254" s="224"/>
      <c r="AZ254" s="224"/>
      <c r="BA254" s="224"/>
      <c r="BB254" s="224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4"/>
      <c r="CD254" s="224"/>
      <c r="CE254" s="224"/>
      <c r="CF254" s="224"/>
      <c r="CG254" s="224"/>
      <c r="CH254" s="224"/>
      <c r="CI254" s="224"/>
      <c r="CJ254" s="224"/>
      <c r="CK254" s="224"/>
      <c r="CL254" s="224"/>
      <c r="CM254" s="224"/>
      <c r="CN254" s="224"/>
      <c r="CO254" s="224"/>
      <c r="CP254" s="224"/>
      <c r="CQ254" s="224"/>
      <c r="CR254" s="224"/>
      <c r="CS254" s="224"/>
      <c r="CT254" s="224"/>
      <c r="CU254" s="224"/>
      <c r="CV254" s="224"/>
      <c r="CW254" s="224"/>
      <c r="CX254" s="224"/>
      <c r="CY254" s="224"/>
      <c r="CZ254" s="224"/>
      <c r="DA254" s="224"/>
      <c r="DB254" s="224"/>
      <c r="DC254" s="224"/>
      <c r="DD254" s="224"/>
      <c r="DE254" s="224"/>
      <c r="DF254" s="224"/>
      <c r="DG254" s="224"/>
      <c r="DH254" s="224"/>
      <c r="DI254" s="224"/>
      <c r="DJ254" s="224"/>
      <c r="DK254" s="224"/>
      <c r="DL254" s="224"/>
      <c r="DM254" s="224"/>
      <c r="DN254" s="224"/>
      <c r="DO254" s="224"/>
      <c r="DP254" s="224"/>
      <c r="DQ254" s="224"/>
      <c r="DR254" s="224"/>
      <c r="DS254" s="224"/>
      <c r="DT254" s="224"/>
      <c r="DU254" s="224"/>
      <c r="DV254" s="224"/>
      <c r="DW254" s="224"/>
      <c r="DX254" s="224"/>
      <c r="DY254" s="224"/>
      <c r="DZ254" s="224"/>
      <c r="EA254" s="224"/>
      <c r="EB254" s="224"/>
      <c r="EC254" s="224"/>
      <c r="ED254" s="224"/>
      <c r="EE254" s="224"/>
      <c r="EF254" s="224"/>
      <c r="EG254" s="224"/>
      <c r="EH254" s="224"/>
      <c r="EI254" s="224"/>
      <c r="EJ254" s="224"/>
      <c r="EK254" s="224"/>
      <c r="EL254" s="224"/>
      <c r="EM254" s="224"/>
      <c r="EN254" s="224"/>
      <c r="EO254" s="224"/>
      <c r="EP254" s="225"/>
    </row>
    <row r="255" spans="2:146" s="52" customFormat="1" ht="11.25" customHeight="1" hidden="1">
      <c r="B255" s="62"/>
      <c r="C255" s="63"/>
      <c r="D255" s="180" t="s">
        <v>56</v>
      </c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1"/>
      <c r="BX255" s="181"/>
      <c r="BY255" s="181"/>
      <c r="BZ255" s="181"/>
      <c r="CA255" s="181"/>
      <c r="CB255" s="181"/>
      <c r="CC255" s="181"/>
      <c r="CD255" s="181"/>
      <c r="CE255" s="181"/>
      <c r="CF255" s="181"/>
      <c r="CG255" s="181"/>
      <c r="CH255" s="181"/>
      <c r="CI255" s="181"/>
      <c r="CJ255" s="181"/>
      <c r="CK255" s="181"/>
      <c r="CL255" s="181"/>
      <c r="CM255" s="181"/>
      <c r="CN255" s="181"/>
      <c r="CO255" s="181"/>
      <c r="CP255" s="181"/>
      <c r="CQ255" s="181"/>
      <c r="CR255" s="181"/>
      <c r="CS255" s="181"/>
      <c r="CT255" s="181"/>
      <c r="CU255" s="181"/>
      <c r="CV255" s="181"/>
      <c r="CW255" s="181"/>
      <c r="CX255" s="181"/>
      <c r="CY255" s="181"/>
      <c r="CZ255" s="181"/>
      <c r="DA255" s="181"/>
      <c r="DB255" s="181"/>
      <c r="DC255" s="181"/>
      <c r="DD255" s="181"/>
      <c r="DE255" s="181"/>
      <c r="DF255" s="181"/>
      <c r="DG255" s="181"/>
      <c r="DH255" s="181"/>
      <c r="DI255" s="181"/>
      <c r="DJ255" s="181"/>
      <c r="DK255" s="181"/>
      <c r="DL255" s="181"/>
      <c r="DM255" s="181"/>
      <c r="DN255" s="181"/>
      <c r="DO255" s="181"/>
      <c r="DP255" s="181"/>
      <c r="DQ255" s="181"/>
      <c r="DR255" s="181"/>
      <c r="DS255" s="181"/>
      <c r="DT255" s="181"/>
      <c r="DU255" s="181"/>
      <c r="DV255" s="181"/>
      <c r="DW255" s="181"/>
      <c r="DX255" s="181"/>
      <c r="DY255" s="181"/>
      <c r="DZ255" s="181"/>
      <c r="EA255" s="181"/>
      <c r="EB255" s="181"/>
      <c r="EC255" s="181"/>
      <c r="ED255" s="181"/>
      <c r="EE255" s="181"/>
      <c r="EF255" s="181"/>
      <c r="EG255" s="181"/>
      <c r="EH255" s="181"/>
      <c r="EI255" s="181"/>
      <c r="EJ255" s="181"/>
      <c r="EK255" s="181"/>
      <c r="EL255" s="181"/>
      <c r="EM255" s="181"/>
      <c r="EN255" s="181"/>
      <c r="EO255" s="181"/>
      <c r="EP255" s="182"/>
    </row>
    <row r="256" spans="2:147" s="52" customFormat="1" ht="11.25" customHeight="1" hidden="1">
      <c r="B256" s="205">
        <v>1</v>
      </c>
      <c r="C256" s="206"/>
      <c r="D256" s="169" t="s">
        <v>57</v>
      </c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1"/>
      <c r="Y256" s="169" t="s">
        <v>58</v>
      </c>
      <c r="Z256" s="170"/>
      <c r="AA256" s="170"/>
      <c r="AB256" s="170"/>
      <c r="AC256" s="170"/>
      <c r="AD256" s="170"/>
      <c r="AE256" s="170"/>
      <c r="AF256" s="170"/>
      <c r="AG256" s="170"/>
      <c r="AH256" s="171"/>
      <c r="AI256" s="169" t="s">
        <v>59</v>
      </c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1"/>
      <c r="BJ256" s="43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102">
        <v>36</v>
      </c>
      <c r="CC256" s="43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5"/>
      <c r="DC256" s="43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102">
        <v>36</v>
      </c>
      <c r="DU256" s="43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5"/>
    </row>
    <row r="257" spans="2:146" s="52" customFormat="1" ht="11.25" customHeight="1" hidden="1">
      <c r="B257" s="62"/>
      <c r="C257" s="63"/>
      <c r="D257" s="180" t="s">
        <v>60</v>
      </c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1"/>
      <c r="AX257" s="181"/>
      <c r="AY257" s="181"/>
      <c r="AZ257" s="181"/>
      <c r="BA257" s="181"/>
      <c r="BB257" s="18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181"/>
      <c r="BO257" s="181"/>
      <c r="BP257" s="181"/>
      <c r="BQ257" s="181"/>
      <c r="BR257" s="181"/>
      <c r="BS257" s="181"/>
      <c r="BT257" s="181"/>
      <c r="BU257" s="181"/>
      <c r="BV257" s="181"/>
      <c r="BW257" s="181"/>
      <c r="BX257" s="181"/>
      <c r="BY257" s="181"/>
      <c r="BZ257" s="181"/>
      <c r="CA257" s="181"/>
      <c r="CB257" s="181"/>
      <c r="CC257" s="181"/>
      <c r="CD257" s="181"/>
      <c r="CE257" s="181"/>
      <c r="CF257" s="181"/>
      <c r="CG257" s="181"/>
      <c r="CH257" s="181"/>
      <c r="CI257" s="181"/>
      <c r="CJ257" s="181"/>
      <c r="CK257" s="181"/>
      <c r="CL257" s="181"/>
      <c r="CM257" s="181"/>
      <c r="CN257" s="181"/>
      <c r="CO257" s="181"/>
      <c r="CP257" s="181"/>
      <c r="CQ257" s="181"/>
      <c r="CR257" s="181"/>
      <c r="CS257" s="181"/>
      <c r="CT257" s="181"/>
      <c r="CU257" s="181"/>
      <c r="CV257" s="181"/>
      <c r="CW257" s="181"/>
      <c r="CX257" s="181"/>
      <c r="CY257" s="181"/>
      <c r="CZ257" s="181"/>
      <c r="DA257" s="181"/>
      <c r="DB257" s="181"/>
      <c r="DC257" s="181"/>
      <c r="DD257" s="181"/>
      <c r="DE257" s="181"/>
      <c r="DF257" s="181"/>
      <c r="DG257" s="181"/>
      <c r="DH257" s="181"/>
      <c r="DI257" s="181"/>
      <c r="DJ257" s="181"/>
      <c r="DK257" s="181"/>
      <c r="DL257" s="181"/>
      <c r="DM257" s="181"/>
      <c r="DN257" s="181"/>
      <c r="DO257" s="181"/>
      <c r="DP257" s="181"/>
      <c r="DQ257" s="181"/>
      <c r="DR257" s="181"/>
      <c r="DS257" s="181"/>
      <c r="DT257" s="181"/>
      <c r="DU257" s="181"/>
      <c r="DV257" s="181"/>
      <c r="DW257" s="181"/>
      <c r="DX257" s="181"/>
      <c r="DY257" s="181"/>
      <c r="DZ257" s="181"/>
      <c r="EA257" s="181"/>
      <c r="EB257" s="181"/>
      <c r="EC257" s="181"/>
      <c r="ED257" s="181"/>
      <c r="EE257" s="181"/>
      <c r="EF257" s="181"/>
      <c r="EG257" s="181"/>
      <c r="EH257" s="181"/>
      <c r="EI257" s="181"/>
      <c r="EJ257" s="181"/>
      <c r="EK257" s="181"/>
      <c r="EL257" s="181"/>
      <c r="EM257" s="181"/>
      <c r="EN257" s="181"/>
      <c r="EO257" s="181"/>
      <c r="EP257" s="182"/>
    </row>
    <row r="258" spans="2:147" s="52" customFormat="1" ht="11.25" customHeight="1" hidden="1">
      <c r="B258" s="205">
        <v>1</v>
      </c>
      <c r="C258" s="206"/>
      <c r="D258" s="169" t="s">
        <v>74</v>
      </c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1"/>
      <c r="Y258" s="169" t="s">
        <v>62</v>
      </c>
      <c r="Z258" s="170"/>
      <c r="AA258" s="170"/>
      <c r="AB258" s="170"/>
      <c r="AC258" s="170"/>
      <c r="AD258" s="170"/>
      <c r="AE258" s="170"/>
      <c r="AF258" s="170"/>
      <c r="AG258" s="170"/>
      <c r="AH258" s="171"/>
      <c r="AI258" s="169" t="s">
        <v>59</v>
      </c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1"/>
      <c r="BJ258" s="43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5">
        <v>3</v>
      </c>
      <c r="CC258" s="43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5"/>
      <c r="DC258" s="43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5">
        <v>3</v>
      </c>
      <c r="DU258" s="43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5"/>
    </row>
    <row r="259" spans="2:146" s="52" customFormat="1" ht="11.25" customHeight="1" hidden="1">
      <c r="B259" s="62"/>
      <c r="C259" s="63"/>
      <c r="D259" s="180" t="s">
        <v>63</v>
      </c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  <c r="AR259" s="181"/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81"/>
      <c r="BU259" s="181"/>
      <c r="BV259" s="181"/>
      <c r="BW259" s="181"/>
      <c r="BX259" s="181"/>
      <c r="BY259" s="181"/>
      <c r="BZ259" s="181"/>
      <c r="CA259" s="181"/>
      <c r="CB259" s="181"/>
      <c r="CC259" s="181"/>
      <c r="CD259" s="181"/>
      <c r="CE259" s="181"/>
      <c r="CF259" s="181"/>
      <c r="CG259" s="181"/>
      <c r="CH259" s="181"/>
      <c r="CI259" s="181"/>
      <c r="CJ259" s="181"/>
      <c r="CK259" s="181"/>
      <c r="CL259" s="181"/>
      <c r="CM259" s="181"/>
      <c r="CN259" s="181"/>
      <c r="CO259" s="181"/>
      <c r="CP259" s="181"/>
      <c r="CQ259" s="181"/>
      <c r="CR259" s="181"/>
      <c r="CS259" s="181"/>
      <c r="CT259" s="181"/>
      <c r="CU259" s="181"/>
      <c r="CV259" s="181"/>
      <c r="CW259" s="181"/>
      <c r="CX259" s="181"/>
      <c r="CY259" s="181"/>
      <c r="CZ259" s="181"/>
      <c r="DA259" s="181"/>
      <c r="DB259" s="181"/>
      <c r="DC259" s="181"/>
      <c r="DD259" s="181"/>
      <c r="DE259" s="181"/>
      <c r="DF259" s="181"/>
      <c r="DG259" s="181"/>
      <c r="DH259" s="181"/>
      <c r="DI259" s="181"/>
      <c r="DJ259" s="181"/>
      <c r="DK259" s="181"/>
      <c r="DL259" s="181"/>
      <c r="DM259" s="181"/>
      <c r="DN259" s="181"/>
      <c r="DO259" s="181"/>
      <c r="DP259" s="181"/>
      <c r="DQ259" s="181"/>
      <c r="DR259" s="181"/>
      <c r="DS259" s="181"/>
      <c r="DT259" s="181"/>
      <c r="DU259" s="181"/>
      <c r="DV259" s="181"/>
      <c r="DW259" s="181"/>
      <c r="DX259" s="181"/>
      <c r="DY259" s="181"/>
      <c r="DZ259" s="181"/>
      <c r="EA259" s="181"/>
      <c r="EB259" s="181"/>
      <c r="EC259" s="181"/>
      <c r="ED259" s="181"/>
      <c r="EE259" s="181"/>
      <c r="EF259" s="181"/>
      <c r="EG259" s="181"/>
      <c r="EH259" s="181"/>
      <c r="EI259" s="181"/>
      <c r="EJ259" s="181"/>
      <c r="EK259" s="181"/>
      <c r="EL259" s="181"/>
      <c r="EM259" s="181"/>
      <c r="EN259" s="181"/>
      <c r="EO259" s="181"/>
      <c r="EP259" s="182"/>
    </row>
    <row r="260" spans="2:147" s="52" customFormat="1" ht="11.25" customHeight="1" hidden="1">
      <c r="B260" s="205">
        <v>1</v>
      </c>
      <c r="C260" s="206"/>
      <c r="D260" s="169" t="s">
        <v>64</v>
      </c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1"/>
      <c r="Y260" s="169" t="s">
        <v>65</v>
      </c>
      <c r="Z260" s="170"/>
      <c r="AA260" s="170"/>
      <c r="AB260" s="170"/>
      <c r="AC260" s="170"/>
      <c r="AD260" s="170"/>
      <c r="AE260" s="170"/>
      <c r="AF260" s="170"/>
      <c r="AG260" s="170"/>
      <c r="AH260" s="171"/>
      <c r="AI260" s="169" t="s">
        <v>66</v>
      </c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1"/>
      <c r="BJ260" s="43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102">
        <v>1</v>
      </c>
      <c r="CC260" s="43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5"/>
      <c r="DC260" s="43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5">
        <f>DT256*1000/DT258/12</f>
        <v>1000</v>
      </c>
      <c r="DU260" s="43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5"/>
    </row>
    <row r="261" spans="2:146" s="61" customFormat="1" ht="12" customHeight="1" hidden="1">
      <c r="B261" s="226" t="s">
        <v>75</v>
      </c>
      <c r="C261" s="227"/>
      <c r="D261" s="223" t="s">
        <v>48</v>
      </c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  <c r="AI261" s="224"/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24"/>
      <c r="AU261" s="224"/>
      <c r="AV261" s="224"/>
      <c r="AW261" s="224"/>
      <c r="AX261" s="224"/>
      <c r="AY261" s="224"/>
      <c r="AZ261" s="224"/>
      <c r="BA261" s="224"/>
      <c r="BB261" s="224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4"/>
      <c r="CD261" s="224"/>
      <c r="CE261" s="224"/>
      <c r="CF261" s="224"/>
      <c r="CG261" s="224"/>
      <c r="CH261" s="224"/>
      <c r="CI261" s="224"/>
      <c r="CJ261" s="224"/>
      <c r="CK261" s="224"/>
      <c r="CL261" s="224"/>
      <c r="CM261" s="224"/>
      <c r="CN261" s="224"/>
      <c r="CO261" s="224"/>
      <c r="CP261" s="224"/>
      <c r="CQ261" s="224"/>
      <c r="CR261" s="224"/>
      <c r="CS261" s="224"/>
      <c r="CT261" s="224"/>
      <c r="CU261" s="224"/>
      <c r="CV261" s="224"/>
      <c r="CW261" s="224"/>
      <c r="CX261" s="224"/>
      <c r="CY261" s="224"/>
      <c r="CZ261" s="224"/>
      <c r="DA261" s="224"/>
      <c r="DB261" s="224"/>
      <c r="DC261" s="224"/>
      <c r="DD261" s="224"/>
      <c r="DE261" s="224"/>
      <c r="DF261" s="224"/>
      <c r="DG261" s="224"/>
      <c r="DH261" s="224"/>
      <c r="DI261" s="224"/>
      <c r="DJ261" s="224"/>
      <c r="DK261" s="224"/>
      <c r="DL261" s="224"/>
      <c r="DM261" s="224"/>
      <c r="DN261" s="224"/>
      <c r="DO261" s="224"/>
      <c r="DP261" s="224"/>
      <c r="DQ261" s="224"/>
      <c r="DR261" s="224"/>
      <c r="DS261" s="224"/>
      <c r="DT261" s="224"/>
      <c r="DU261" s="224"/>
      <c r="DV261" s="224"/>
      <c r="DW261" s="224"/>
      <c r="DX261" s="224"/>
      <c r="DY261" s="224"/>
      <c r="DZ261" s="224"/>
      <c r="EA261" s="224"/>
      <c r="EB261" s="224"/>
      <c r="EC261" s="224"/>
      <c r="ED261" s="224"/>
      <c r="EE261" s="224"/>
      <c r="EF261" s="224"/>
      <c r="EG261" s="224"/>
      <c r="EH261" s="224"/>
      <c r="EI261" s="224"/>
      <c r="EJ261" s="224"/>
      <c r="EK261" s="224"/>
      <c r="EL261" s="224"/>
      <c r="EM261" s="224"/>
      <c r="EN261" s="224"/>
      <c r="EO261" s="224"/>
      <c r="EP261" s="225"/>
    </row>
    <row r="262" spans="2:146" s="52" customFormat="1" ht="11.25" customHeight="1" hidden="1">
      <c r="B262" s="62"/>
      <c r="C262" s="63"/>
      <c r="D262" s="180" t="s">
        <v>56</v>
      </c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  <c r="DY262" s="181"/>
      <c r="DZ262" s="181"/>
      <c r="EA262" s="181"/>
      <c r="EB262" s="181"/>
      <c r="EC262" s="181"/>
      <c r="ED262" s="181"/>
      <c r="EE262" s="181"/>
      <c r="EF262" s="181"/>
      <c r="EG262" s="181"/>
      <c r="EH262" s="181"/>
      <c r="EI262" s="181"/>
      <c r="EJ262" s="181"/>
      <c r="EK262" s="181"/>
      <c r="EL262" s="181"/>
      <c r="EM262" s="181"/>
      <c r="EN262" s="181"/>
      <c r="EO262" s="181"/>
      <c r="EP262" s="182"/>
    </row>
    <row r="263" spans="2:147" s="52" customFormat="1" ht="11.25" customHeight="1" hidden="1">
      <c r="B263" s="205">
        <v>1</v>
      </c>
      <c r="C263" s="206"/>
      <c r="D263" s="184" t="s">
        <v>57</v>
      </c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69" t="s">
        <v>58</v>
      </c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 t="s">
        <v>59</v>
      </c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208">
        <f>972+720</f>
        <v>1692</v>
      </c>
      <c r="BK263" s="208"/>
      <c r="BL263" s="208"/>
      <c r="BM263" s="208"/>
      <c r="BN263" s="208"/>
      <c r="BO263" s="208"/>
      <c r="BP263" s="208"/>
      <c r="BQ263" s="208"/>
      <c r="BR263" s="208"/>
      <c r="BS263" s="208"/>
      <c r="BT263" s="208"/>
      <c r="BU263" s="208"/>
      <c r="BV263" s="208"/>
      <c r="BW263" s="208"/>
      <c r="BX263" s="208"/>
      <c r="BY263" s="208"/>
      <c r="BZ263" s="208"/>
      <c r="CA263" s="208"/>
      <c r="CB263" s="208"/>
      <c r="CC263" s="43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5"/>
      <c r="DC263" s="208">
        <f>972+840</f>
        <v>1812</v>
      </c>
      <c r="DD263" s="208"/>
      <c r="DE263" s="208"/>
      <c r="DF263" s="208"/>
      <c r="DG263" s="208"/>
      <c r="DH263" s="208"/>
      <c r="DI263" s="208"/>
      <c r="DJ263" s="208"/>
      <c r="DK263" s="208"/>
      <c r="DL263" s="208"/>
      <c r="DM263" s="208"/>
      <c r="DN263" s="208"/>
      <c r="DO263" s="208"/>
      <c r="DP263" s="208"/>
      <c r="DQ263" s="208"/>
      <c r="DR263" s="208"/>
      <c r="DS263" s="208"/>
      <c r="DT263" s="208"/>
      <c r="DU263" s="43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5"/>
    </row>
    <row r="264" spans="2:146" s="52" customFormat="1" ht="11.25" customHeight="1" hidden="1">
      <c r="B264" s="62"/>
      <c r="C264" s="63"/>
      <c r="D264" s="180" t="s">
        <v>60</v>
      </c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1"/>
      <c r="AU264" s="181"/>
      <c r="AV264" s="181"/>
      <c r="AW264" s="181"/>
      <c r="AX264" s="181"/>
      <c r="AY264" s="181"/>
      <c r="AZ264" s="181"/>
      <c r="BA264" s="181"/>
      <c r="BB264" s="181"/>
      <c r="BC264" s="181"/>
      <c r="BD264" s="181"/>
      <c r="BE264" s="181"/>
      <c r="BF264" s="181"/>
      <c r="BG264" s="181"/>
      <c r="BH264" s="181"/>
      <c r="BI264" s="181"/>
      <c r="BJ264" s="181"/>
      <c r="BK264" s="181"/>
      <c r="BL264" s="181"/>
      <c r="BM264" s="181"/>
      <c r="BN264" s="181"/>
      <c r="BO264" s="181"/>
      <c r="BP264" s="181"/>
      <c r="BQ264" s="181"/>
      <c r="BR264" s="181"/>
      <c r="BS264" s="181"/>
      <c r="BT264" s="181"/>
      <c r="BU264" s="181"/>
      <c r="BV264" s="181"/>
      <c r="BW264" s="181"/>
      <c r="BX264" s="181"/>
      <c r="BY264" s="181"/>
      <c r="BZ264" s="181"/>
      <c r="CA264" s="181"/>
      <c r="CB264" s="181"/>
      <c r="CC264" s="181"/>
      <c r="CD264" s="181"/>
      <c r="CE264" s="181"/>
      <c r="CF264" s="181"/>
      <c r="CG264" s="181"/>
      <c r="CH264" s="181"/>
      <c r="CI264" s="181"/>
      <c r="CJ264" s="181"/>
      <c r="CK264" s="181"/>
      <c r="CL264" s="181"/>
      <c r="CM264" s="181"/>
      <c r="CN264" s="181"/>
      <c r="CO264" s="181"/>
      <c r="CP264" s="181"/>
      <c r="CQ264" s="181"/>
      <c r="CR264" s="181"/>
      <c r="CS264" s="181"/>
      <c r="CT264" s="181"/>
      <c r="CU264" s="181"/>
      <c r="CV264" s="181"/>
      <c r="CW264" s="181"/>
      <c r="CX264" s="181"/>
      <c r="CY264" s="181"/>
      <c r="CZ264" s="181"/>
      <c r="DA264" s="181"/>
      <c r="DB264" s="181"/>
      <c r="DC264" s="181"/>
      <c r="DD264" s="181"/>
      <c r="DE264" s="181"/>
      <c r="DF264" s="181"/>
      <c r="DG264" s="181"/>
      <c r="DH264" s="181"/>
      <c r="DI264" s="181"/>
      <c r="DJ264" s="181"/>
      <c r="DK264" s="181"/>
      <c r="DL264" s="181"/>
      <c r="DM264" s="181"/>
      <c r="DN264" s="181"/>
      <c r="DO264" s="181"/>
      <c r="DP264" s="181"/>
      <c r="DQ264" s="181"/>
      <c r="DR264" s="181"/>
      <c r="DS264" s="181"/>
      <c r="DT264" s="181"/>
      <c r="DU264" s="181"/>
      <c r="DV264" s="181"/>
      <c r="DW264" s="181"/>
      <c r="DX264" s="181"/>
      <c r="DY264" s="181"/>
      <c r="DZ264" s="181"/>
      <c r="EA264" s="181"/>
      <c r="EB264" s="181"/>
      <c r="EC264" s="181"/>
      <c r="ED264" s="181"/>
      <c r="EE264" s="181"/>
      <c r="EF264" s="181"/>
      <c r="EG264" s="181"/>
      <c r="EH264" s="181"/>
      <c r="EI264" s="181"/>
      <c r="EJ264" s="181"/>
      <c r="EK264" s="181"/>
      <c r="EL264" s="181"/>
      <c r="EM264" s="181"/>
      <c r="EN264" s="181"/>
      <c r="EO264" s="181"/>
      <c r="EP264" s="182"/>
    </row>
    <row r="265" spans="2:147" s="52" customFormat="1" ht="11.25" customHeight="1" hidden="1">
      <c r="B265" s="205">
        <v>1</v>
      </c>
      <c r="C265" s="206"/>
      <c r="D265" s="184" t="s">
        <v>76</v>
      </c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69" t="s">
        <v>62</v>
      </c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 t="s">
        <v>59</v>
      </c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208">
        <f>(70+54)/2</f>
        <v>62</v>
      </c>
      <c r="BK265" s="208"/>
      <c r="BL265" s="208"/>
      <c r="BM265" s="208"/>
      <c r="BN265" s="208"/>
      <c r="BO265" s="208"/>
      <c r="BP265" s="208"/>
      <c r="BQ265" s="208"/>
      <c r="BR265" s="208"/>
      <c r="BS265" s="208"/>
      <c r="BT265" s="208"/>
      <c r="BU265" s="208"/>
      <c r="BV265" s="208"/>
      <c r="BW265" s="208"/>
      <c r="BX265" s="208"/>
      <c r="BY265" s="208"/>
      <c r="BZ265" s="208"/>
      <c r="CA265" s="208"/>
      <c r="CB265" s="208"/>
      <c r="CC265" s="43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5"/>
      <c r="DC265" s="208">
        <f>(70+54)/2</f>
        <v>62</v>
      </c>
      <c r="DD265" s="208"/>
      <c r="DE265" s="208"/>
      <c r="DF265" s="208"/>
      <c r="DG265" s="208"/>
      <c r="DH265" s="208"/>
      <c r="DI265" s="208"/>
      <c r="DJ265" s="208"/>
      <c r="DK265" s="208"/>
      <c r="DL265" s="208"/>
      <c r="DM265" s="208"/>
      <c r="DN265" s="208"/>
      <c r="DO265" s="208"/>
      <c r="DP265" s="208"/>
      <c r="DQ265" s="208"/>
      <c r="DR265" s="208"/>
      <c r="DS265" s="208"/>
      <c r="DT265" s="208"/>
      <c r="DU265" s="43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5"/>
    </row>
    <row r="266" spans="2:146" s="52" customFormat="1" ht="11.25" customHeight="1" hidden="1">
      <c r="B266" s="62"/>
      <c r="C266" s="63"/>
      <c r="D266" s="180" t="s">
        <v>63</v>
      </c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181"/>
      <c r="AT266" s="181"/>
      <c r="AU266" s="181"/>
      <c r="AV266" s="181"/>
      <c r="AW266" s="181"/>
      <c r="AX266" s="181"/>
      <c r="AY266" s="181"/>
      <c r="AZ266" s="181"/>
      <c r="BA266" s="181"/>
      <c r="BB266" s="181"/>
      <c r="BC266" s="181"/>
      <c r="BD266" s="181"/>
      <c r="BE266" s="181"/>
      <c r="BF266" s="181"/>
      <c r="BG266" s="181"/>
      <c r="BH266" s="181"/>
      <c r="BI266" s="181"/>
      <c r="BJ266" s="181"/>
      <c r="BK266" s="181"/>
      <c r="BL266" s="181"/>
      <c r="BM266" s="181"/>
      <c r="BN266" s="181"/>
      <c r="BO266" s="181"/>
      <c r="BP266" s="181"/>
      <c r="BQ266" s="181"/>
      <c r="BR266" s="181"/>
      <c r="BS266" s="181"/>
      <c r="BT266" s="181"/>
      <c r="BU266" s="181"/>
      <c r="BV266" s="181"/>
      <c r="BW266" s="181"/>
      <c r="BX266" s="181"/>
      <c r="BY266" s="181"/>
      <c r="BZ266" s="181"/>
      <c r="CA266" s="181"/>
      <c r="CB266" s="181"/>
      <c r="CC266" s="181"/>
      <c r="CD266" s="181"/>
      <c r="CE266" s="181"/>
      <c r="CF266" s="181"/>
      <c r="CG266" s="181"/>
      <c r="CH266" s="181"/>
      <c r="CI266" s="181"/>
      <c r="CJ266" s="181"/>
      <c r="CK266" s="181"/>
      <c r="CL266" s="181"/>
      <c r="CM266" s="181"/>
      <c r="CN266" s="181"/>
      <c r="CO266" s="181"/>
      <c r="CP266" s="181"/>
      <c r="CQ266" s="181"/>
      <c r="CR266" s="181"/>
      <c r="CS266" s="181"/>
      <c r="CT266" s="181"/>
      <c r="CU266" s="181"/>
      <c r="CV266" s="181"/>
      <c r="CW266" s="181"/>
      <c r="CX266" s="181"/>
      <c r="CY266" s="181"/>
      <c r="CZ266" s="181"/>
      <c r="DA266" s="181"/>
      <c r="DB266" s="181"/>
      <c r="DC266" s="181"/>
      <c r="DD266" s="181"/>
      <c r="DE266" s="181"/>
      <c r="DF266" s="181"/>
      <c r="DG266" s="181"/>
      <c r="DH266" s="181"/>
      <c r="DI266" s="181"/>
      <c r="DJ266" s="181"/>
      <c r="DK266" s="181"/>
      <c r="DL266" s="181"/>
      <c r="DM266" s="181"/>
      <c r="DN266" s="181"/>
      <c r="DO266" s="181"/>
      <c r="DP266" s="181"/>
      <c r="DQ266" s="181"/>
      <c r="DR266" s="181"/>
      <c r="DS266" s="181"/>
      <c r="DT266" s="181"/>
      <c r="DU266" s="181"/>
      <c r="DV266" s="181"/>
      <c r="DW266" s="181"/>
      <c r="DX266" s="181"/>
      <c r="DY266" s="181"/>
      <c r="DZ266" s="181"/>
      <c r="EA266" s="181"/>
      <c r="EB266" s="181"/>
      <c r="EC266" s="181"/>
      <c r="ED266" s="181"/>
      <c r="EE266" s="181"/>
      <c r="EF266" s="181"/>
      <c r="EG266" s="181"/>
      <c r="EH266" s="181"/>
      <c r="EI266" s="181"/>
      <c r="EJ266" s="181"/>
      <c r="EK266" s="181"/>
      <c r="EL266" s="181"/>
      <c r="EM266" s="181"/>
      <c r="EN266" s="181"/>
      <c r="EO266" s="181"/>
      <c r="EP266" s="182"/>
    </row>
    <row r="267" spans="2:147" s="52" customFormat="1" ht="11.25" customHeight="1" hidden="1">
      <c r="B267" s="205">
        <v>1</v>
      </c>
      <c r="C267" s="206"/>
      <c r="D267" s="184" t="s">
        <v>64</v>
      </c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69" t="s">
        <v>65</v>
      </c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 t="s">
        <v>66</v>
      </c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217">
        <f>BJ263*1000/12/BJ265</f>
        <v>2274.1935483870966</v>
      </c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43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5"/>
      <c r="DC267" s="217">
        <f>DC263*1000/DC265/12</f>
        <v>2435.483870967742</v>
      </c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  <c r="DP267" s="217"/>
      <c r="DQ267" s="217"/>
      <c r="DR267" s="217"/>
      <c r="DS267" s="217"/>
      <c r="DT267" s="217"/>
      <c r="DU267" s="43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5"/>
    </row>
    <row r="268" spans="2:146" s="61" customFormat="1" ht="12" customHeight="1" hidden="1">
      <c r="B268" s="226" t="s">
        <v>77</v>
      </c>
      <c r="C268" s="227"/>
      <c r="D268" s="223" t="s">
        <v>46</v>
      </c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24"/>
      <c r="AK268" s="224"/>
      <c r="AL268" s="224"/>
      <c r="AM268" s="224"/>
      <c r="AN268" s="224"/>
      <c r="AO268" s="224"/>
      <c r="AP268" s="224"/>
      <c r="AQ268" s="224"/>
      <c r="AR268" s="224"/>
      <c r="AS268" s="224"/>
      <c r="AT268" s="224"/>
      <c r="AU268" s="224"/>
      <c r="AV268" s="224"/>
      <c r="AW268" s="224"/>
      <c r="AX268" s="224"/>
      <c r="AY268" s="224"/>
      <c r="AZ268" s="224"/>
      <c r="BA268" s="224"/>
      <c r="BB268" s="224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4"/>
      <c r="CD268" s="224"/>
      <c r="CE268" s="224"/>
      <c r="CF268" s="224"/>
      <c r="CG268" s="224"/>
      <c r="CH268" s="224"/>
      <c r="CI268" s="224"/>
      <c r="CJ268" s="224"/>
      <c r="CK268" s="224"/>
      <c r="CL268" s="224"/>
      <c r="CM268" s="224"/>
      <c r="CN268" s="224"/>
      <c r="CO268" s="224"/>
      <c r="CP268" s="224"/>
      <c r="CQ268" s="224"/>
      <c r="CR268" s="224"/>
      <c r="CS268" s="224"/>
      <c r="CT268" s="224"/>
      <c r="CU268" s="224"/>
      <c r="CV268" s="224"/>
      <c r="CW268" s="224"/>
      <c r="CX268" s="224"/>
      <c r="CY268" s="224"/>
      <c r="CZ268" s="224"/>
      <c r="DA268" s="224"/>
      <c r="DB268" s="224"/>
      <c r="DC268" s="224"/>
      <c r="DD268" s="224"/>
      <c r="DE268" s="224"/>
      <c r="DF268" s="224"/>
      <c r="DG268" s="224"/>
      <c r="DH268" s="224"/>
      <c r="DI268" s="224"/>
      <c r="DJ268" s="224"/>
      <c r="DK268" s="224"/>
      <c r="DL268" s="224"/>
      <c r="DM268" s="224"/>
      <c r="DN268" s="224"/>
      <c r="DO268" s="224"/>
      <c r="DP268" s="224"/>
      <c r="DQ268" s="224"/>
      <c r="DR268" s="224"/>
      <c r="DS268" s="224"/>
      <c r="DT268" s="224"/>
      <c r="DU268" s="224"/>
      <c r="DV268" s="224"/>
      <c r="DW268" s="224"/>
      <c r="DX268" s="224"/>
      <c r="DY268" s="224"/>
      <c r="DZ268" s="224"/>
      <c r="EA268" s="224"/>
      <c r="EB268" s="224"/>
      <c r="EC268" s="224"/>
      <c r="ED268" s="224"/>
      <c r="EE268" s="224"/>
      <c r="EF268" s="224"/>
      <c r="EG268" s="224"/>
      <c r="EH268" s="224"/>
      <c r="EI268" s="224"/>
      <c r="EJ268" s="224"/>
      <c r="EK268" s="224"/>
      <c r="EL268" s="224"/>
      <c r="EM268" s="224"/>
      <c r="EN268" s="224"/>
      <c r="EO268" s="224"/>
      <c r="EP268" s="225"/>
    </row>
    <row r="269" spans="2:146" s="52" customFormat="1" ht="11.25" customHeight="1" hidden="1">
      <c r="B269" s="62"/>
      <c r="C269" s="63"/>
      <c r="D269" s="180" t="s">
        <v>56</v>
      </c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1"/>
      <c r="AY269" s="181"/>
      <c r="AZ269" s="181"/>
      <c r="BA269" s="181"/>
      <c r="BB269" s="181"/>
      <c r="BC269" s="181"/>
      <c r="BD269" s="181"/>
      <c r="BE269" s="181"/>
      <c r="BF269" s="181"/>
      <c r="BG269" s="181"/>
      <c r="BH269" s="181"/>
      <c r="BI269" s="181"/>
      <c r="BJ269" s="181"/>
      <c r="BK269" s="181"/>
      <c r="BL269" s="181"/>
      <c r="BM269" s="181"/>
      <c r="BN269" s="181"/>
      <c r="BO269" s="181"/>
      <c r="BP269" s="181"/>
      <c r="BQ269" s="181"/>
      <c r="BR269" s="181"/>
      <c r="BS269" s="181"/>
      <c r="BT269" s="181"/>
      <c r="BU269" s="181"/>
      <c r="BV269" s="181"/>
      <c r="BW269" s="181"/>
      <c r="BX269" s="181"/>
      <c r="BY269" s="181"/>
      <c r="BZ269" s="181"/>
      <c r="CA269" s="181"/>
      <c r="CB269" s="181"/>
      <c r="CC269" s="181"/>
      <c r="CD269" s="181"/>
      <c r="CE269" s="181"/>
      <c r="CF269" s="181"/>
      <c r="CG269" s="181"/>
      <c r="CH269" s="181"/>
      <c r="CI269" s="181"/>
      <c r="CJ269" s="181"/>
      <c r="CK269" s="181"/>
      <c r="CL269" s="181"/>
      <c r="CM269" s="181"/>
      <c r="CN269" s="181"/>
      <c r="CO269" s="181"/>
      <c r="CP269" s="181"/>
      <c r="CQ269" s="181"/>
      <c r="CR269" s="181"/>
      <c r="CS269" s="181"/>
      <c r="CT269" s="181"/>
      <c r="CU269" s="181"/>
      <c r="CV269" s="181"/>
      <c r="CW269" s="181"/>
      <c r="CX269" s="181"/>
      <c r="CY269" s="181"/>
      <c r="CZ269" s="181"/>
      <c r="DA269" s="181"/>
      <c r="DB269" s="181"/>
      <c r="DC269" s="181"/>
      <c r="DD269" s="181"/>
      <c r="DE269" s="181"/>
      <c r="DF269" s="181"/>
      <c r="DG269" s="181"/>
      <c r="DH269" s="181"/>
      <c r="DI269" s="181"/>
      <c r="DJ269" s="181"/>
      <c r="DK269" s="181"/>
      <c r="DL269" s="181"/>
      <c r="DM269" s="181"/>
      <c r="DN269" s="181"/>
      <c r="DO269" s="181"/>
      <c r="DP269" s="181"/>
      <c r="DQ269" s="181"/>
      <c r="DR269" s="181"/>
      <c r="DS269" s="181"/>
      <c r="DT269" s="181"/>
      <c r="DU269" s="181"/>
      <c r="DV269" s="181"/>
      <c r="DW269" s="181"/>
      <c r="DX269" s="181"/>
      <c r="DY269" s="181"/>
      <c r="DZ269" s="181"/>
      <c r="EA269" s="181"/>
      <c r="EB269" s="181"/>
      <c r="EC269" s="181"/>
      <c r="ED269" s="181"/>
      <c r="EE269" s="181"/>
      <c r="EF269" s="181"/>
      <c r="EG269" s="181"/>
      <c r="EH269" s="181"/>
      <c r="EI269" s="181"/>
      <c r="EJ269" s="181"/>
      <c r="EK269" s="181"/>
      <c r="EL269" s="181"/>
      <c r="EM269" s="181"/>
      <c r="EN269" s="181"/>
      <c r="EO269" s="181"/>
      <c r="EP269" s="182"/>
    </row>
    <row r="270" spans="2:147" s="52" customFormat="1" ht="11.25" customHeight="1" hidden="1">
      <c r="B270" s="205">
        <v>1</v>
      </c>
      <c r="C270" s="206"/>
      <c r="D270" s="184" t="s">
        <v>57</v>
      </c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69" t="s">
        <v>58</v>
      </c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 t="s">
        <v>59</v>
      </c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208">
        <f>W120</f>
        <v>0</v>
      </c>
      <c r="BK270" s="208"/>
      <c r="BL270" s="208"/>
      <c r="BM270" s="208"/>
      <c r="BN270" s="208"/>
      <c r="BO270" s="208"/>
      <c r="BP270" s="208"/>
      <c r="BQ270" s="208"/>
      <c r="BR270" s="208"/>
      <c r="BS270" s="208"/>
      <c r="BT270" s="208"/>
      <c r="BU270" s="208"/>
      <c r="BV270" s="208"/>
      <c r="BW270" s="208"/>
      <c r="BX270" s="208"/>
      <c r="BY270" s="208"/>
      <c r="BZ270" s="208"/>
      <c r="CA270" s="208"/>
      <c r="CB270" s="208"/>
      <c r="CC270" s="43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5"/>
      <c r="DC270" s="208">
        <f>BT120</f>
        <v>0</v>
      </c>
      <c r="DD270" s="208"/>
      <c r="DE270" s="208"/>
      <c r="DF270" s="208"/>
      <c r="DG270" s="208"/>
      <c r="DH270" s="208"/>
      <c r="DI270" s="208"/>
      <c r="DJ270" s="208"/>
      <c r="DK270" s="208"/>
      <c r="DL270" s="208"/>
      <c r="DM270" s="208"/>
      <c r="DN270" s="208"/>
      <c r="DO270" s="208"/>
      <c r="DP270" s="208"/>
      <c r="DQ270" s="208"/>
      <c r="DR270" s="208"/>
      <c r="DS270" s="208"/>
      <c r="DT270" s="208"/>
      <c r="DU270" s="43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5"/>
    </row>
    <row r="271" spans="2:146" s="52" customFormat="1" ht="11.25" customHeight="1" hidden="1">
      <c r="B271" s="62"/>
      <c r="C271" s="63"/>
      <c r="D271" s="180" t="s">
        <v>60</v>
      </c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81"/>
      <c r="AR271" s="181"/>
      <c r="AS271" s="181"/>
      <c r="AT271" s="181"/>
      <c r="AU271" s="181"/>
      <c r="AV271" s="181"/>
      <c r="AW271" s="181"/>
      <c r="AX271" s="181"/>
      <c r="AY271" s="181"/>
      <c r="AZ271" s="181"/>
      <c r="BA271" s="181"/>
      <c r="BB271" s="181"/>
      <c r="BC271" s="181"/>
      <c r="BD271" s="181"/>
      <c r="BE271" s="181"/>
      <c r="BF271" s="181"/>
      <c r="BG271" s="181"/>
      <c r="BH271" s="181"/>
      <c r="BI271" s="181"/>
      <c r="BJ271" s="181"/>
      <c r="BK271" s="181"/>
      <c r="BL271" s="181"/>
      <c r="BM271" s="181"/>
      <c r="BN271" s="181"/>
      <c r="BO271" s="181"/>
      <c r="BP271" s="181"/>
      <c r="BQ271" s="181"/>
      <c r="BR271" s="181"/>
      <c r="BS271" s="181"/>
      <c r="BT271" s="181"/>
      <c r="BU271" s="181"/>
      <c r="BV271" s="181"/>
      <c r="BW271" s="181"/>
      <c r="BX271" s="181"/>
      <c r="BY271" s="181"/>
      <c r="BZ271" s="181"/>
      <c r="CA271" s="181"/>
      <c r="CB271" s="181"/>
      <c r="CC271" s="181"/>
      <c r="CD271" s="181"/>
      <c r="CE271" s="181"/>
      <c r="CF271" s="181"/>
      <c r="CG271" s="181"/>
      <c r="CH271" s="181"/>
      <c r="CI271" s="181"/>
      <c r="CJ271" s="181"/>
      <c r="CK271" s="181"/>
      <c r="CL271" s="181"/>
      <c r="CM271" s="181"/>
      <c r="CN271" s="181"/>
      <c r="CO271" s="181"/>
      <c r="CP271" s="181"/>
      <c r="CQ271" s="181"/>
      <c r="CR271" s="181"/>
      <c r="CS271" s="181"/>
      <c r="CT271" s="181"/>
      <c r="CU271" s="181"/>
      <c r="CV271" s="181"/>
      <c r="CW271" s="181"/>
      <c r="CX271" s="181"/>
      <c r="CY271" s="181"/>
      <c r="CZ271" s="181"/>
      <c r="DA271" s="181"/>
      <c r="DB271" s="181"/>
      <c r="DC271" s="181"/>
      <c r="DD271" s="181"/>
      <c r="DE271" s="181"/>
      <c r="DF271" s="181"/>
      <c r="DG271" s="181"/>
      <c r="DH271" s="181"/>
      <c r="DI271" s="181"/>
      <c r="DJ271" s="181"/>
      <c r="DK271" s="181"/>
      <c r="DL271" s="181"/>
      <c r="DM271" s="181"/>
      <c r="DN271" s="181"/>
      <c r="DO271" s="181"/>
      <c r="DP271" s="181"/>
      <c r="DQ271" s="181"/>
      <c r="DR271" s="181"/>
      <c r="DS271" s="181"/>
      <c r="DT271" s="181"/>
      <c r="DU271" s="181"/>
      <c r="DV271" s="181"/>
      <c r="DW271" s="181"/>
      <c r="DX271" s="181"/>
      <c r="DY271" s="181"/>
      <c r="DZ271" s="181"/>
      <c r="EA271" s="181"/>
      <c r="EB271" s="181"/>
      <c r="EC271" s="181"/>
      <c r="ED271" s="181"/>
      <c r="EE271" s="181"/>
      <c r="EF271" s="181"/>
      <c r="EG271" s="181"/>
      <c r="EH271" s="181"/>
      <c r="EI271" s="181"/>
      <c r="EJ271" s="181"/>
      <c r="EK271" s="181"/>
      <c r="EL271" s="181"/>
      <c r="EM271" s="181"/>
      <c r="EN271" s="181"/>
      <c r="EO271" s="181"/>
      <c r="EP271" s="182"/>
    </row>
    <row r="272" spans="2:147" s="52" customFormat="1" ht="11.25" customHeight="1" hidden="1">
      <c r="B272" s="205">
        <v>1</v>
      </c>
      <c r="C272" s="206"/>
      <c r="D272" s="184" t="s">
        <v>78</v>
      </c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69" t="s">
        <v>79</v>
      </c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 t="s">
        <v>59</v>
      </c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208">
        <v>40</v>
      </c>
      <c r="BK272" s="208"/>
      <c r="BL272" s="208"/>
      <c r="BM272" s="208"/>
      <c r="BN272" s="208"/>
      <c r="BO272" s="208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  <c r="BZ272" s="208"/>
      <c r="CA272" s="208"/>
      <c r="CB272" s="208"/>
      <c r="CC272" s="43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5"/>
      <c r="DC272" s="208">
        <v>40</v>
      </c>
      <c r="DD272" s="208"/>
      <c r="DE272" s="208"/>
      <c r="DF272" s="208"/>
      <c r="DG272" s="208"/>
      <c r="DH272" s="208"/>
      <c r="DI272" s="208"/>
      <c r="DJ272" s="208"/>
      <c r="DK272" s="208"/>
      <c r="DL272" s="208"/>
      <c r="DM272" s="208"/>
      <c r="DN272" s="208"/>
      <c r="DO272" s="208"/>
      <c r="DP272" s="208"/>
      <c r="DQ272" s="208"/>
      <c r="DR272" s="208"/>
      <c r="DS272" s="208"/>
      <c r="DT272" s="208"/>
      <c r="DU272" s="43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5"/>
    </row>
    <row r="273" spans="2:146" s="52" customFormat="1" ht="11.25" customHeight="1" hidden="1">
      <c r="B273" s="62"/>
      <c r="C273" s="63"/>
      <c r="D273" s="180" t="s">
        <v>63</v>
      </c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  <c r="AY273" s="181"/>
      <c r="AZ273" s="181"/>
      <c r="BA273" s="181"/>
      <c r="BB273" s="181"/>
      <c r="BC273" s="181"/>
      <c r="BD273" s="181"/>
      <c r="BE273" s="181"/>
      <c r="BF273" s="181"/>
      <c r="BG273" s="181"/>
      <c r="BH273" s="181"/>
      <c r="BI273" s="181"/>
      <c r="BJ273" s="181"/>
      <c r="BK273" s="181"/>
      <c r="BL273" s="181"/>
      <c r="BM273" s="181"/>
      <c r="BN273" s="181"/>
      <c r="BO273" s="181"/>
      <c r="BP273" s="181"/>
      <c r="BQ273" s="181"/>
      <c r="BR273" s="181"/>
      <c r="BS273" s="181"/>
      <c r="BT273" s="181"/>
      <c r="BU273" s="181"/>
      <c r="BV273" s="181"/>
      <c r="BW273" s="181"/>
      <c r="BX273" s="181"/>
      <c r="BY273" s="181"/>
      <c r="BZ273" s="181"/>
      <c r="CA273" s="181"/>
      <c r="CB273" s="181"/>
      <c r="CC273" s="181"/>
      <c r="CD273" s="181"/>
      <c r="CE273" s="181"/>
      <c r="CF273" s="181"/>
      <c r="CG273" s="181"/>
      <c r="CH273" s="181"/>
      <c r="CI273" s="181"/>
      <c r="CJ273" s="181"/>
      <c r="CK273" s="181"/>
      <c r="CL273" s="181"/>
      <c r="CM273" s="181"/>
      <c r="CN273" s="181"/>
      <c r="CO273" s="181"/>
      <c r="CP273" s="181"/>
      <c r="CQ273" s="181"/>
      <c r="CR273" s="181"/>
      <c r="CS273" s="181"/>
      <c r="CT273" s="181"/>
      <c r="CU273" s="181"/>
      <c r="CV273" s="181"/>
      <c r="CW273" s="181"/>
      <c r="CX273" s="181"/>
      <c r="CY273" s="181"/>
      <c r="CZ273" s="181"/>
      <c r="DA273" s="181"/>
      <c r="DB273" s="181"/>
      <c r="DC273" s="181"/>
      <c r="DD273" s="181"/>
      <c r="DE273" s="181"/>
      <c r="DF273" s="181"/>
      <c r="DG273" s="181"/>
      <c r="DH273" s="181"/>
      <c r="DI273" s="181"/>
      <c r="DJ273" s="181"/>
      <c r="DK273" s="181"/>
      <c r="DL273" s="181"/>
      <c r="DM273" s="181"/>
      <c r="DN273" s="181"/>
      <c r="DO273" s="181"/>
      <c r="DP273" s="181"/>
      <c r="DQ273" s="181"/>
      <c r="DR273" s="181"/>
      <c r="DS273" s="181"/>
      <c r="DT273" s="181"/>
      <c r="DU273" s="181"/>
      <c r="DV273" s="181"/>
      <c r="DW273" s="181"/>
      <c r="DX273" s="181"/>
      <c r="DY273" s="181"/>
      <c r="DZ273" s="181"/>
      <c r="EA273" s="181"/>
      <c r="EB273" s="181"/>
      <c r="EC273" s="181"/>
      <c r="ED273" s="181"/>
      <c r="EE273" s="181"/>
      <c r="EF273" s="181"/>
      <c r="EG273" s="181"/>
      <c r="EH273" s="181"/>
      <c r="EI273" s="181"/>
      <c r="EJ273" s="181"/>
      <c r="EK273" s="181"/>
      <c r="EL273" s="181"/>
      <c r="EM273" s="181"/>
      <c r="EN273" s="181"/>
      <c r="EO273" s="181"/>
      <c r="EP273" s="182"/>
    </row>
    <row r="274" spans="2:147" s="52" customFormat="1" ht="11.25" customHeight="1" hidden="1">
      <c r="B274" s="205">
        <v>1</v>
      </c>
      <c r="C274" s="206"/>
      <c r="D274" s="184" t="s">
        <v>64</v>
      </c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69" t="s">
        <v>65</v>
      </c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 t="s">
        <v>66</v>
      </c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217">
        <f>BJ270*1000/BJ272/12</f>
        <v>0</v>
      </c>
      <c r="BK274" s="217"/>
      <c r="BL274" s="217"/>
      <c r="BM274" s="217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43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5"/>
      <c r="DC274" s="217">
        <f>DC270*1000/DC272/12</f>
        <v>0</v>
      </c>
      <c r="DD274" s="217"/>
      <c r="DE274" s="217"/>
      <c r="DF274" s="217"/>
      <c r="DG274" s="217"/>
      <c r="DH274" s="217"/>
      <c r="DI274" s="217"/>
      <c r="DJ274" s="217"/>
      <c r="DK274" s="217"/>
      <c r="DL274" s="217"/>
      <c r="DM274" s="217"/>
      <c r="DN274" s="217"/>
      <c r="DO274" s="217"/>
      <c r="DP274" s="217"/>
      <c r="DQ274" s="217"/>
      <c r="DR274" s="217"/>
      <c r="DS274" s="217"/>
      <c r="DT274" s="217"/>
      <c r="DU274" s="43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5"/>
    </row>
    <row r="275" spans="2:146" s="61" customFormat="1" ht="12" customHeight="1" hidden="1">
      <c r="B275" s="226" t="s">
        <v>80</v>
      </c>
      <c r="C275" s="227"/>
      <c r="D275" s="223" t="str">
        <f>D188</f>
        <v>Забезпечення надання адресної грошової допомоги сім'ям загиблих УБД в АТО на оформлення земельної ділянки для ведення особистого селянського гсподарства</v>
      </c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4"/>
      <c r="AY275" s="224"/>
      <c r="AZ275" s="224"/>
      <c r="BA275" s="224"/>
      <c r="BB275" s="224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4"/>
      <c r="CD275" s="224"/>
      <c r="CE275" s="224"/>
      <c r="CF275" s="224"/>
      <c r="CG275" s="224"/>
      <c r="CH275" s="224"/>
      <c r="CI275" s="224"/>
      <c r="CJ275" s="224"/>
      <c r="CK275" s="224"/>
      <c r="CL275" s="224"/>
      <c r="CM275" s="224"/>
      <c r="CN275" s="224"/>
      <c r="CO275" s="224"/>
      <c r="CP275" s="224"/>
      <c r="CQ275" s="224"/>
      <c r="CR275" s="224"/>
      <c r="CS275" s="224"/>
      <c r="CT275" s="224"/>
      <c r="CU275" s="224"/>
      <c r="CV275" s="224"/>
      <c r="CW275" s="224"/>
      <c r="CX275" s="224"/>
      <c r="CY275" s="224"/>
      <c r="CZ275" s="224"/>
      <c r="DA275" s="224"/>
      <c r="DB275" s="224"/>
      <c r="DC275" s="224"/>
      <c r="DD275" s="224"/>
      <c r="DE275" s="224"/>
      <c r="DF275" s="224"/>
      <c r="DG275" s="224"/>
      <c r="DH275" s="224"/>
      <c r="DI275" s="224"/>
      <c r="DJ275" s="224"/>
      <c r="DK275" s="224"/>
      <c r="DL275" s="224"/>
      <c r="DM275" s="224"/>
      <c r="DN275" s="224"/>
      <c r="DO275" s="224"/>
      <c r="DP275" s="224"/>
      <c r="DQ275" s="224"/>
      <c r="DR275" s="224"/>
      <c r="DS275" s="224"/>
      <c r="DT275" s="224"/>
      <c r="DU275" s="224"/>
      <c r="DV275" s="224"/>
      <c r="DW275" s="224"/>
      <c r="DX275" s="224"/>
      <c r="DY275" s="224"/>
      <c r="DZ275" s="224"/>
      <c r="EA275" s="224"/>
      <c r="EB275" s="224"/>
      <c r="EC275" s="224"/>
      <c r="ED275" s="224"/>
      <c r="EE275" s="224"/>
      <c r="EF275" s="224"/>
      <c r="EG275" s="224"/>
      <c r="EH275" s="224"/>
      <c r="EI275" s="224"/>
      <c r="EJ275" s="224"/>
      <c r="EK275" s="224"/>
      <c r="EL275" s="224"/>
      <c r="EM275" s="224"/>
      <c r="EN275" s="224"/>
      <c r="EO275" s="224"/>
      <c r="EP275" s="225"/>
    </row>
    <row r="276" spans="2:146" s="52" customFormat="1" ht="11.25" customHeight="1" hidden="1">
      <c r="B276" s="62"/>
      <c r="C276" s="63"/>
      <c r="D276" s="180" t="s">
        <v>56</v>
      </c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  <c r="AS276" s="181"/>
      <c r="AT276" s="181"/>
      <c r="AU276" s="181"/>
      <c r="AV276" s="181"/>
      <c r="AW276" s="181"/>
      <c r="AX276" s="181"/>
      <c r="AY276" s="181"/>
      <c r="AZ276" s="181"/>
      <c r="BA276" s="181"/>
      <c r="BB276" s="181"/>
      <c r="BC276" s="181"/>
      <c r="BD276" s="181"/>
      <c r="BE276" s="181"/>
      <c r="BF276" s="181"/>
      <c r="BG276" s="181"/>
      <c r="BH276" s="181"/>
      <c r="BI276" s="181"/>
      <c r="BJ276" s="181"/>
      <c r="BK276" s="181"/>
      <c r="BL276" s="181"/>
      <c r="BM276" s="181"/>
      <c r="BN276" s="181"/>
      <c r="BO276" s="181"/>
      <c r="BP276" s="181"/>
      <c r="BQ276" s="181"/>
      <c r="BR276" s="181"/>
      <c r="BS276" s="181"/>
      <c r="BT276" s="181"/>
      <c r="BU276" s="181"/>
      <c r="BV276" s="181"/>
      <c r="BW276" s="181"/>
      <c r="BX276" s="181"/>
      <c r="BY276" s="181"/>
      <c r="BZ276" s="181"/>
      <c r="CA276" s="181"/>
      <c r="CB276" s="181"/>
      <c r="CC276" s="181"/>
      <c r="CD276" s="181"/>
      <c r="CE276" s="181"/>
      <c r="CF276" s="181"/>
      <c r="CG276" s="181"/>
      <c r="CH276" s="181"/>
      <c r="CI276" s="181"/>
      <c r="CJ276" s="181"/>
      <c r="CK276" s="181"/>
      <c r="CL276" s="181"/>
      <c r="CM276" s="181"/>
      <c r="CN276" s="181"/>
      <c r="CO276" s="181"/>
      <c r="CP276" s="181"/>
      <c r="CQ276" s="181"/>
      <c r="CR276" s="181"/>
      <c r="CS276" s="181"/>
      <c r="CT276" s="181"/>
      <c r="CU276" s="181"/>
      <c r="CV276" s="181"/>
      <c r="CW276" s="181"/>
      <c r="CX276" s="181"/>
      <c r="CY276" s="181"/>
      <c r="CZ276" s="181"/>
      <c r="DA276" s="181"/>
      <c r="DB276" s="181"/>
      <c r="DC276" s="181"/>
      <c r="DD276" s="181"/>
      <c r="DE276" s="181"/>
      <c r="DF276" s="181"/>
      <c r="DG276" s="181"/>
      <c r="DH276" s="181"/>
      <c r="DI276" s="181"/>
      <c r="DJ276" s="181"/>
      <c r="DK276" s="181"/>
      <c r="DL276" s="181"/>
      <c r="DM276" s="181"/>
      <c r="DN276" s="181"/>
      <c r="DO276" s="181"/>
      <c r="DP276" s="181"/>
      <c r="DQ276" s="181"/>
      <c r="DR276" s="181"/>
      <c r="DS276" s="181"/>
      <c r="DT276" s="181"/>
      <c r="DU276" s="181"/>
      <c r="DV276" s="181"/>
      <c r="DW276" s="181"/>
      <c r="DX276" s="181"/>
      <c r="DY276" s="181"/>
      <c r="DZ276" s="181"/>
      <c r="EA276" s="181"/>
      <c r="EB276" s="181"/>
      <c r="EC276" s="181"/>
      <c r="ED276" s="181"/>
      <c r="EE276" s="181"/>
      <c r="EF276" s="181"/>
      <c r="EG276" s="181"/>
      <c r="EH276" s="181"/>
      <c r="EI276" s="181"/>
      <c r="EJ276" s="181"/>
      <c r="EK276" s="181"/>
      <c r="EL276" s="181"/>
      <c r="EM276" s="181"/>
      <c r="EN276" s="181"/>
      <c r="EO276" s="181"/>
      <c r="EP276" s="182"/>
    </row>
    <row r="277" spans="2:147" s="52" customFormat="1" ht="11.25" customHeight="1" hidden="1">
      <c r="B277" s="205">
        <v>1</v>
      </c>
      <c r="C277" s="206"/>
      <c r="D277" s="184" t="s">
        <v>57</v>
      </c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69" t="s">
        <v>58</v>
      </c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 t="s">
        <v>59</v>
      </c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208">
        <v>122.5</v>
      </c>
      <c r="BK277" s="208"/>
      <c r="BL277" s="208"/>
      <c r="BM277" s="208"/>
      <c r="BN277" s="208"/>
      <c r="BO277" s="208"/>
      <c r="BP277" s="208"/>
      <c r="BQ277" s="208"/>
      <c r="BR277" s="208"/>
      <c r="BS277" s="208"/>
      <c r="BT277" s="208"/>
      <c r="BU277" s="208"/>
      <c r="BV277" s="208"/>
      <c r="BW277" s="208"/>
      <c r="BX277" s="208"/>
      <c r="BY277" s="208"/>
      <c r="BZ277" s="208"/>
      <c r="CA277" s="208"/>
      <c r="CB277" s="208"/>
      <c r="CC277" s="43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5"/>
      <c r="DC277" s="208">
        <v>122.5</v>
      </c>
      <c r="DD277" s="208"/>
      <c r="DE277" s="208"/>
      <c r="DF277" s="208"/>
      <c r="DG277" s="208"/>
      <c r="DH277" s="208"/>
      <c r="DI277" s="208"/>
      <c r="DJ277" s="208"/>
      <c r="DK277" s="208"/>
      <c r="DL277" s="208"/>
      <c r="DM277" s="208"/>
      <c r="DN277" s="208"/>
      <c r="DO277" s="208"/>
      <c r="DP277" s="208"/>
      <c r="DQ277" s="208"/>
      <c r="DR277" s="208"/>
      <c r="DS277" s="208"/>
      <c r="DT277" s="208"/>
      <c r="DU277" s="43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5"/>
    </row>
    <row r="278" spans="2:146" s="52" customFormat="1" ht="11.25" customHeight="1" hidden="1">
      <c r="B278" s="62"/>
      <c r="C278" s="63"/>
      <c r="D278" s="180" t="s">
        <v>60</v>
      </c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1"/>
      <c r="AW278" s="181"/>
      <c r="AX278" s="181"/>
      <c r="AY278" s="181"/>
      <c r="AZ278" s="181"/>
      <c r="BA278" s="181"/>
      <c r="BB278" s="181"/>
      <c r="BC278" s="181"/>
      <c r="BD278" s="181"/>
      <c r="BE278" s="181"/>
      <c r="BF278" s="181"/>
      <c r="BG278" s="181"/>
      <c r="BH278" s="181"/>
      <c r="BI278" s="181"/>
      <c r="BJ278" s="181"/>
      <c r="BK278" s="181"/>
      <c r="BL278" s="181"/>
      <c r="BM278" s="181"/>
      <c r="BN278" s="181"/>
      <c r="BO278" s="181"/>
      <c r="BP278" s="181"/>
      <c r="BQ278" s="181"/>
      <c r="BR278" s="181"/>
      <c r="BS278" s="181"/>
      <c r="BT278" s="181"/>
      <c r="BU278" s="181"/>
      <c r="BV278" s="181"/>
      <c r="BW278" s="181"/>
      <c r="BX278" s="181"/>
      <c r="BY278" s="181"/>
      <c r="BZ278" s="181"/>
      <c r="CA278" s="181"/>
      <c r="CB278" s="181"/>
      <c r="CC278" s="181"/>
      <c r="CD278" s="181"/>
      <c r="CE278" s="181"/>
      <c r="CF278" s="181"/>
      <c r="CG278" s="181"/>
      <c r="CH278" s="181"/>
      <c r="CI278" s="181"/>
      <c r="CJ278" s="181"/>
      <c r="CK278" s="181"/>
      <c r="CL278" s="181"/>
      <c r="CM278" s="181"/>
      <c r="CN278" s="181"/>
      <c r="CO278" s="181"/>
      <c r="CP278" s="181"/>
      <c r="CQ278" s="181"/>
      <c r="CR278" s="181"/>
      <c r="CS278" s="181"/>
      <c r="CT278" s="181"/>
      <c r="CU278" s="181"/>
      <c r="CV278" s="181"/>
      <c r="CW278" s="181"/>
      <c r="CX278" s="181"/>
      <c r="CY278" s="181"/>
      <c r="CZ278" s="181"/>
      <c r="DA278" s="181"/>
      <c r="DB278" s="181"/>
      <c r="DC278" s="181"/>
      <c r="DD278" s="181"/>
      <c r="DE278" s="181"/>
      <c r="DF278" s="181"/>
      <c r="DG278" s="181"/>
      <c r="DH278" s="181"/>
      <c r="DI278" s="181"/>
      <c r="DJ278" s="181"/>
      <c r="DK278" s="181"/>
      <c r="DL278" s="181"/>
      <c r="DM278" s="181"/>
      <c r="DN278" s="181"/>
      <c r="DO278" s="181"/>
      <c r="DP278" s="181"/>
      <c r="DQ278" s="181"/>
      <c r="DR278" s="181"/>
      <c r="DS278" s="181"/>
      <c r="DT278" s="181"/>
      <c r="DU278" s="181"/>
      <c r="DV278" s="181"/>
      <c r="DW278" s="181"/>
      <c r="DX278" s="181"/>
      <c r="DY278" s="181"/>
      <c r="DZ278" s="181"/>
      <c r="EA278" s="181"/>
      <c r="EB278" s="181"/>
      <c r="EC278" s="181"/>
      <c r="ED278" s="181"/>
      <c r="EE278" s="181"/>
      <c r="EF278" s="181"/>
      <c r="EG278" s="181"/>
      <c r="EH278" s="181"/>
      <c r="EI278" s="181"/>
      <c r="EJ278" s="181"/>
      <c r="EK278" s="181"/>
      <c r="EL278" s="181"/>
      <c r="EM278" s="181"/>
      <c r="EN278" s="181"/>
      <c r="EO278" s="181"/>
      <c r="EP278" s="182"/>
    </row>
    <row r="279" spans="2:147" s="52" customFormat="1" ht="11.25" customHeight="1" hidden="1">
      <c r="B279" s="205">
        <v>1</v>
      </c>
      <c r="C279" s="206"/>
      <c r="D279" s="184" t="s">
        <v>78</v>
      </c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69" t="s">
        <v>79</v>
      </c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 t="s">
        <v>59</v>
      </c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208">
        <v>49</v>
      </c>
      <c r="BK279" s="208"/>
      <c r="BL279" s="208"/>
      <c r="BM279" s="208"/>
      <c r="BN279" s="208"/>
      <c r="BO279" s="208"/>
      <c r="BP279" s="208"/>
      <c r="BQ279" s="208"/>
      <c r="BR279" s="208"/>
      <c r="BS279" s="208"/>
      <c r="BT279" s="208"/>
      <c r="BU279" s="208"/>
      <c r="BV279" s="208"/>
      <c r="BW279" s="208"/>
      <c r="BX279" s="208"/>
      <c r="BY279" s="208"/>
      <c r="BZ279" s="208"/>
      <c r="CA279" s="208"/>
      <c r="CB279" s="208"/>
      <c r="CC279" s="43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5"/>
      <c r="DC279" s="208">
        <v>49</v>
      </c>
      <c r="DD279" s="208"/>
      <c r="DE279" s="208"/>
      <c r="DF279" s="208"/>
      <c r="DG279" s="208"/>
      <c r="DH279" s="208"/>
      <c r="DI279" s="208"/>
      <c r="DJ279" s="208"/>
      <c r="DK279" s="208"/>
      <c r="DL279" s="208"/>
      <c r="DM279" s="208"/>
      <c r="DN279" s="208"/>
      <c r="DO279" s="208"/>
      <c r="DP279" s="208"/>
      <c r="DQ279" s="208"/>
      <c r="DR279" s="208"/>
      <c r="DS279" s="208"/>
      <c r="DT279" s="208"/>
      <c r="DU279" s="43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5"/>
    </row>
    <row r="280" spans="2:146" s="52" customFormat="1" ht="11.25" customHeight="1" hidden="1">
      <c r="B280" s="62"/>
      <c r="C280" s="63"/>
      <c r="D280" s="180" t="s">
        <v>63</v>
      </c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1"/>
      <c r="AZ280" s="181"/>
      <c r="BA280" s="181"/>
      <c r="BB280" s="18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181"/>
      <c r="BX280" s="181"/>
      <c r="BY280" s="181"/>
      <c r="BZ280" s="181"/>
      <c r="CA280" s="181"/>
      <c r="CB280" s="181"/>
      <c r="CC280" s="181"/>
      <c r="CD280" s="181"/>
      <c r="CE280" s="181"/>
      <c r="CF280" s="181"/>
      <c r="CG280" s="181"/>
      <c r="CH280" s="181"/>
      <c r="CI280" s="181"/>
      <c r="CJ280" s="181"/>
      <c r="CK280" s="181"/>
      <c r="CL280" s="181"/>
      <c r="CM280" s="181"/>
      <c r="CN280" s="181"/>
      <c r="CO280" s="181"/>
      <c r="CP280" s="181"/>
      <c r="CQ280" s="181"/>
      <c r="CR280" s="181"/>
      <c r="CS280" s="181"/>
      <c r="CT280" s="181"/>
      <c r="CU280" s="181"/>
      <c r="CV280" s="181"/>
      <c r="CW280" s="181"/>
      <c r="CX280" s="181"/>
      <c r="CY280" s="181"/>
      <c r="CZ280" s="181"/>
      <c r="DA280" s="181"/>
      <c r="DB280" s="181"/>
      <c r="DC280" s="181"/>
      <c r="DD280" s="181"/>
      <c r="DE280" s="181"/>
      <c r="DF280" s="181"/>
      <c r="DG280" s="181"/>
      <c r="DH280" s="181"/>
      <c r="DI280" s="181"/>
      <c r="DJ280" s="181"/>
      <c r="DK280" s="181"/>
      <c r="DL280" s="181"/>
      <c r="DM280" s="181"/>
      <c r="DN280" s="181"/>
      <c r="DO280" s="181"/>
      <c r="DP280" s="181"/>
      <c r="DQ280" s="181"/>
      <c r="DR280" s="181"/>
      <c r="DS280" s="181"/>
      <c r="DT280" s="181"/>
      <c r="DU280" s="181"/>
      <c r="DV280" s="181"/>
      <c r="DW280" s="181"/>
      <c r="DX280" s="181"/>
      <c r="DY280" s="181"/>
      <c r="DZ280" s="181"/>
      <c r="EA280" s="181"/>
      <c r="EB280" s="181"/>
      <c r="EC280" s="181"/>
      <c r="ED280" s="181"/>
      <c r="EE280" s="181"/>
      <c r="EF280" s="181"/>
      <c r="EG280" s="181"/>
      <c r="EH280" s="181"/>
      <c r="EI280" s="181"/>
      <c r="EJ280" s="181"/>
      <c r="EK280" s="181"/>
      <c r="EL280" s="181"/>
      <c r="EM280" s="181"/>
      <c r="EN280" s="181"/>
      <c r="EO280" s="181"/>
      <c r="EP280" s="182"/>
    </row>
    <row r="281" spans="2:147" s="52" customFormat="1" ht="11.25" customHeight="1" hidden="1">
      <c r="B281" s="205">
        <v>1</v>
      </c>
      <c r="C281" s="206"/>
      <c r="D281" s="184" t="s">
        <v>64</v>
      </c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69" t="s">
        <v>65</v>
      </c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 t="s">
        <v>66</v>
      </c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217">
        <f>BJ277*1000/BJ279</f>
        <v>2500</v>
      </c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43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5"/>
      <c r="DC281" s="217">
        <f>DC277*1000/DC279</f>
        <v>2500</v>
      </c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43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5"/>
    </row>
    <row r="282" spans="2:146" s="61" customFormat="1" ht="12" customHeight="1">
      <c r="B282" s="300" t="s">
        <v>207</v>
      </c>
      <c r="C282" s="301"/>
      <c r="D282" s="223" t="s">
        <v>29</v>
      </c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4"/>
      <c r="AI282" s="224"/>
      <c r="AJ282" s="224"/>
      <c r="AK282" s="224"/>
      <c r="AL282" s="224"/>
      <c r="AM282" s="224"/>
      <c r="AN282" s="224"/>
      <c r="AO282" s="224"/>
      <c r="AP282" s="224"/>
      <c r="AQ282" s="224"/>
      <c r="AR282" s="224"/>
      <c r="AS282" s="224"/>
      <c r="AT282" s="224"/>
      <c r="AU282" s="224"/>
      <c r="AV282" s="224"/>
      <c r="AW282" s="224"/>
      <c r="AX282" s="224"/>
      <c r="AY282" s="224"/>
      <c r="AZ282" s="224"/>
      <c r="BA282" s="224"/>
      <c r="BB282" s="224"/>
      <c r="BC282" s="224"/>
      <c r="BD282" s="224"/>
      <c r="BE282" s="224"/>
      <c r="BF282" s="224"/>
      <c r="BG282" s="224"/>
      <c r="BH282" s="224"/>
      <c r="BI282" s="224"/>
      <c r="BJ282" s="224"/>
      <c r="BK282" s="224"/>
      <c r="BL282" s="224"/>
      <c r="BM282" s="224"/>
      <c r="BN282" s="224"/>
      <c r="BO282" s="224"/>
      <c r="BP282" s="224"/>
      <c r="BQ282" s="224"/>
      <c r="BR282" s="224"/>
      <c r="BS282" s="224"/>
      <c r="BT282" s="224"/>
      <c r="BU282" s="224"/>
      <c r="BV282" s="224"/>
      <c r="BW282" s="224"/>
      <c r="BX282" s="224"/>
      <c r="BY282" s="224"/>
      <c r="BZ282" s="224"/>
      <c r="CA282" s="224"/>
      <c r="CB282" s="224"/>
      <c r="CC282" s="224"/>
      <c r="CD282" s="224"/>
      <c r="CE282" s="224"/>
      <c r="CF282" s="224"/>
      <c r="CG282" s="224"/>
      <c r="CH282" s="224"/>
      <c r="CI282" s="224"/>
      <c r="CJ282" s="224"/>
      <c r="CK282" s="224"/>
      <c r="CL282" s="224"/>
      <c r="CM282" s="224"/>
      <c r="CN282" s="224"/>
      <c r="CO282" s="224"/>
      <c r="CP282" s="224"/>
      <c r="CQ282" s="224"/>
      <c r="CR282" s="224"/>
      <c r="CS282" s="224"/>
      <c r="CT282" s="224"/>
      <c r="CU282" s="224"/>
      <c r="CV282" s="224"/>
      <c r="CW282" s="224"/>
      <c r="CX282" s="224"/>
      <c r="CY282" s="224"/>
      <c r="CZ282" s="224"/>
      <c r="DA282" s="224"/>
      <c r="DB282" s="224"/>
      <c r="DC282" s="224"/>
      <c r="DD282" s="224"/>
      <c r="DE282" s="224"/>
      <c r="DF282" s="224"/>
      <c r="DG282" s="224"/>
      <c r="DH282" s="224"/>
      <c r="DI282" s="224"/>
      <c r="DJ282" s="224"/>
      <c r="DK282" s="224"/>
      <c r="DL282" s="224"/>
      <c r="DM282" s="224"/>
      <c r="DN282" s="224"/>
      <c r="DO282" s="224"/>
      <c r="DP282" s="224"/>
      <c r="DQ282" s="224"/>
      <c r="DR282" s="224"/>
      <c r="DS282" s="224"/>
      <c r="DT282" s="224"/>
      <c r="DU282" s="224"/>
      <c r="DV282" s="224"/>
      <c r="DW282" s="224"/>
      <c r="DX282" s="224"/>
      <c r="DY282" s="224"/>
      <c r="DZ282" s="224"/>
      <c r="EA282" s="224"/>
      <c r="EB282" s="224"/>
      <c r="EC282" s="224"/>
      <c r="ED282" s="224"/>
      <c r="EE282" s="224"/>
      <c r="EF282" s="224"/>
      <c r="EG282" s="224"/>
      <c r="EH282" s="224"/>
      <c r="EI282" s="224"/>
      <c r="EJ282" s="224"/>
      <c r="EK282" s="224"/>
      <c r="EL282" s="224"/>
      <c r="EM282" s="224"/>
      <c r="EN282" s="224"/>
      <c r="EO282" s="224"/>
      <c r="EP282" s="225"/>
    </row>
    <row r="283" spans="2:146" s="61" customFormat="1" ht="12" customHeight="1">
      <c r="B283" s="226" t="s">
        <v>54</v>
      </c>
      <c r="C283" s="227"/>
      <c r="D283" s="223" t="s">
        <v>202</v>
      </c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224"/>
      <c r="AO283" s="224"/>
      <c r="AP283" s="224"/>
      <c r="AQ283" s="224"/>
      <c r="AR283" s="224"/>
      <c r="AS283" s="224"/>
      <c r="AT283" s="224"/>
      <c r="AU283" s="224"/>
      <c r="AV283" s="224"/>
      <c r="AW283" s="224"/>
      <c r="AX283" s="224"/>
      <c r="AY283" s="224"/>
      <c r="AZ283" s="224"/>
      <c r="BA283" s="224"/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4"/>
      <c r="BM283" s="224"/>
      <c r="BN283" s="224"/>
      <c r="BO283" s="224"/>
      <c r="BP283" s="224"/>
      <c r="BQ283" s="224"/>
      <c r="BR283" s="224"/>
      <c r="BS283" s="224"/>
      <c r="BT283" s="224"/>
      <c r="BU283" s="224"/>
      <c r="BV283" s="224"/>
      <c r="BW283" s="224"/>
      <c r="BX283" s="224"/>
      <c r="BY283" s="224"/>
      <c r="BZ283" s="224"/>
      <c r="CA283" s="224"/>
      <c r="CB283" s="224"/>
      <c r="CC283" s="224"/>
      <c r="CD283" s="224"/>
      <c r="CE283" s="224"/>
      <c r="CF283" s="224"/>
      <c r="CG283" s="224"/>
      <c r="CH283" s="224"/>
      <c r="CI283" s="224"/>
      <c r="CJ283" s="224"/>
      <c r="CK283" s="224"/>
      <c r="CL283" s="224"/>
      <c r="CM283" s="224"/>
      <c r="CN283" s="224"/>
      <c r="CO283" s="224"/>
      <c r="CP283" s="224"/>
      <c r="CQ283" s="224"/>
      <c r="CR283" s="224"/>
      <c r="CS283" s="224"/>
      <c r="CT283" s="224"/>
      <c r="CU283" s="224"/>
      <c r="CV283" s="224"/>
      <c r="CW283" s="224"/>
      <c r="CX283" s="224"/>
      <c r="CY283" s="224"/>
      <c r="CZ283" s="224"/>
      <c r="DA283" s="224"/>
      <c r="DB283" s="224"/>
      <c r="DC283" s="224"/>
      <c r="DD283" s="224"/>
      <c r="DE283" s="224"/>
      <c r="DF283" s="224"/>
      <c r="DG283" s="224"/>
      <c r="DH283" s="224"/>
      <c r="DI283" s="224"/>
      <c r="DJ283" s="224"/>
      <c r="DK283" s="224"/>
      <c r="DL283" s="224"/>
      <c r="DM283" s="224"/>
      <c r="DN283" s="224"/>
      <c r="DO283" s="224"/>
      <c r="DP283" s="224"/>
      <c r="DQ283" s="224"/>
      <c r="DR283" s="224"/>
      <c r="DS283" s="224"/>
      <c r="DT283" s="224"/>
      <c r="DU283" s="224"/>
      <c r="DV283" s="224"/>
      <c r="DW283" s="224"/>
      <c r="DX283" s="224"/>
      <c r="DY283" s="224"/>
      <c r="DZ283" s="224"/>
      <c r="EA283" s="224"/>
      <c r="EB283" s="224"/>
      <c r="EC283" s="224"/>
      <c r="ED283" s="224"/>
      <c r="EE283" s="224"/>
      <c r="EF283" s="224"/>
      <c r="EG283" s="224"/>
      <c r="EH283" s="224"/>
      <c r="EI283" s="224"/>
      <c r="EJ283" s="224"/>
      <c r="EK283" s="224"/>
      <c r="EL283" s="224"/>
      <c r="EM283" s="224"/>
      <c r="EN283" s="224"/>
      <c r="EO283" s="224"/>
      <c r="EP283" s="225"/>
    </row>
    <row r="284" spans="2:146" s="52" customFormat="1" ht="11.25" customHeight="1">
      <c r="B284" s="62"/>
      <c r="C284" s="63"/>
      <c r="D284" s="180" t="s">
        <v>56</v>
      </c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  <c r="AR284" s="181"/>
      <c r="AS284" s="181"/>
      <c r="AT284" s="181"/>
      <c r="AU284" s="181"/>
      <c r="AV284" s="181"/>
      <c r="AW284" s="181"/>
      <c r="AX284" s="181"/>
      <c r="AY284" s="181"/>
      <c r="AZ284" s="181"/>
      <c r="BA284" s="181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1"/>
      <c r="BX284" s="181"/>
      <c r="BY284" s="181"/>
      <c r="BZ284" s="181"/>
      <c r="CA284" s="181"/>
      <c r="CB284" s="181"/>
      <c r="CC284" s="181"/>
      <c r="CD284" s="181"/>
      <c r="CE284" s="181"/>
      <c r="CF284" s="181"/>
      <c r="CG284" s="181"/>
      <c r="CH284" s="181"/>
      <c r="CI284" s="181"/>
      <c r="CJ284" s="181"/>
      <c r="CK284" s="181"/>
      <c r="CL284" s="181"/>
      <c r="CM284" s="181"/>
      <c r="CN284" s="181"/>
      <c r="CO284" s="181"/>
      <c r="CP284" s="181"/>
      <c r="CQ284" s="181"/>
      <c r="CR284" s="181"/>
      <c r="CS284" s="181"/>
      <c r="CT284" s="181"/>
      <c r="CU284" s="181"/>
      <c r="CV284" s="181"/>
      <c r="CW284" s="181"/>
      <c r="CX284" s="181"/>
      <c r="CY284" s="181"/>
      <c r="CZ284" s="181"/>
      <c r="DA284" s="181"/>
      <c r="DB284" s="181"/>
      <c r="DC284" s="181"/>
      <c r="DD284" s="181"/>
      <c r="DE284" s="181"/>
      <c r="DF284" s="181"/>
      <c r="DG284" s="181"/>
      <c r="DH284" s="181"/>
      <c r="DI284" s="181"/>
      <c r="DJ284" s="181"/>
      <c r="DK284" s="181"/>
      <c r="DL284" s="181"/>
      <c r="DM284" s="181"/>
      <c r="DN284" s="181"/>
      <c r="DO284" s="181"/>
      <c r="DP284" s="181"/>
      <c r="DQ284" s="181"/>
      <c r="DR284" s="181"/>
      <c r="DS284" s="181"/>
      <c r="DT284" s="181"/>
      <c r="DU284" s="181"/>
      <c r="DV284" s="181"/>
      <c r="DW284" s="181"/>
      <c r="DX284" s="181"/>
      <c r="DY284" s="181"/>
      <c r="DZ284" s="181"/>
      <c r="EA284" s="181"/>
      <c r="EB284" s="181"/>
      <c r="EC284" s="181"/>
      <c r="ED284" s="181"/>
      <c r="EE284" s="181"/>
      <c r="EF284" s="181"/>
      <c r="EG284" s="181"/>
      <c r="EH284" s="181"/>
      <c r="EI284" s="181"/>
      <c r="EJ284" s="181"/>
      <c r="EK284" s="181"/>
      <c r="EL284" s="181"/>
      <c r="EM284" s="181"/>
      <c r="EN284" s="181"/>
      <c r="EO284" s="181"/>
      <c r="EP284" s="182"/>
    </row>
    <row r="285" spans="2:147" s="52" customFormat="1" ht="21.75" customHeight="1">
      <c r="B285" s="205">
        <v>1</v>
      </c>
      <c r="C285" s="206"/>
      <c r="D285" s="252" t="s">
        <v>205</v>
      </c>
      <c r="E285" s="266"/>
      <c r="F285" s="266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7"/>
      <c r="Y285" s="252" t="s">
        <v>62</v>
      </c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52" t="s">
        <v>206</v>
      </c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  <c r="BI285" s="212"/>
      <c r="BJ285" s="473">
        <v>51662</v>
      </c>
      <c r="BK285" s="473"/>
      <c r="BL285" s="473"/>
      <c r="BM285" s="473"/>
      <c r="BN285" s="473"/>
      <c r="BO285" s="473"/>
      <c r="BP285" s="473"/>
      <c r="BQ285" s="473"/>
      <c r="BR285" s="473"/>
      <c r="BS285" s="473"/>
      <c r="BT285" s="473"/>
      <c r="BU285" s="473"/>
      <c r="BV285" s="473"/>
      <c r="BW285" s="473"/>
      <c r="BX285" s="473"/>
      <c r="BY285" s="473"/>
      <c r="BZ285" s="473"/>
      <c r="CA285" s="473"/>
      <c r="CB285" s="473"/>
      <c r="CC285" s="135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7"/>
      <c r="DC285" s="472">
        <v>51652</v>
      </c>
      <c r="DD285" s="472"/>
      <c r="DE285" s="472"/>
      <c r="DF285" s="472"/>
      <c r="DG285" s="472"/>
      <c r="DH285" s="472"/>
      <c r="DI285" s="472"/>
      <c r="DJ285" s="472"/>
      <c r="DK285" s="472"/>
      <c r="DL285" s="472"/>
      <c r="DM285" s="472"/>
      <c r="DN285" s="472"/>
      <c r="DO285" s="472"/>
      <c r="DP285" s="472"/>
      <c r="DQ285" s="472"/>
      <c r="DR285" s="472"/>
      <c r="DS285" s="472"/>
      <c r="DT285" s="472"/>
      <c r="DU285" s="135"/>
      <c r="DV285" s="136"/>
      <c r="DW285" s="136"/>
      <c r="DX285" s="136"/>
      <c r="DY285" s="136"/>
      <c r="DZ285" s="136"/>
      <c r="EA285" s="136"/>
      <c r="EB285" s="136"/>
      <c r="EC285" s="136"/>
      <c r="ED285" s="136"/>
      <c r="EE285" s="136"/>
      <c r="EF285" s="136"/>
      <c r="EG285" s="136"/>
      <c r="EH285" s="136"/>
      <c r="EI285" s="136"/>
      <c r="EJ285" s="136"/>
      <c r="EK285" s="136"/>
      <c r="EL285" s="136"/>
      <c r="EM285" s="136"/>
      <c r="EN285" s="136"/>
      <c r="EO285" s="136"/>
      <c r="EP285" s="136"/>
      <c r="EQ285" s="45"/>
    </row>
    <row r="286" spans="2:147" s="52" customFormat="1" ht="21.75" customHeight="1" hidden="1">
      <c r="B286" s="205">
        <v>2</v>
      </c>
      <c r="C286" s="206"/>
      <c r="D286" s="336" t="s">
        <v>83</v>
      </c>
      <c r="E286" s="336"/>
      <c r="F286" s="336"/>
      <c r="G286" s="336"/>
      <c r="H286" s="336"/>
      <c r="I286" s="336"/>
      <c r="J286" s="336"/>
      <c r="K286" s="336"/>
      <c r="L286" s="336"/>
      <c r="M286" s="336"/>
      <c r="N286" s="336"/>
      <c r="O286" s="336"/>
      <c r="P286" s="336"/>
      <c r="Q286" s="336"/>
      <c r="R286" s="336"/>
      <c r="S286" s="336"/>
      <c r="T286" s="336"/>
      <c r="U286" s="336"/>
      <c r="V286" s="336"/>
      <c r="W286" s="336"/>
      <c r="X286" s="336"/>
      <c r="Y286" s="212" t="s">
        <v>62</v>
      </c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 t="s">
        <v>59</v>
      </c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  <c r="BI286" s="212"/>
      <c r="BJ286" s="474">
        <v>63138</v>
      </c>
      <c r="BK286" s="474"/>
      <c r="BL286" s="474"/>
      <c r="BM286" s="474"/>
      <c r="BN286" s="474"/>
      <c r="BO286" s="474"/>
      <c r="BP286" s="474"/>
      <c r="BQ286" s="474"/>
      <c r="BR286" s="474"/>
      <c r="BS286" s="474"/>
      <c r="BT286" s="474"/>
      <c r="BU286" s="474"/>
      <c r="BV286" s="474"/>
      <c r="BW286" s="474"/>
      <c r="BX286" s="474"/>
      <c r="BY286" s="474"/>
      <c r="BZ286" s="474"/>
      <c r="CA286" s="474"/>
      <c r="CB286" s="474"/>
      <c r="CC286" s="135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7"/>
      <c r="DC286" s="471">
        <v>63138</v>
      </c>
      <c r="DD286" s="471"/>
      <c r="DE286" s="471"/>
      <c r="DF286" s="471"/>
      <c r="DG286" s="471"/>
      <c r="DH286" s="471"/>
      <c r="DI286" s="471"/>
      <c r="DJ286" s="471"/>
      <c r="DK286" s="471"/>
      <c r="DL286" s="471"/>
      <c r="DM286" s="471"/>
      <c r="DN286" s="471"/>
      <c r="DO286" s="471"/>
      <c r="DP286" s="471"/>
      <c r="DQ286" s="471"/>
      <c r="DR286" s="471"/>
      <c r="DS286" s="471"/>
      <c r="DT286" s="471"/>
      <c r="DU286" s="135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45"/>
    </row>
    <row r="287" spans="2:146" s="52" customFormat="1" ht="11.25" customHeight="1">
      <c r="B287" s="62"/>
      <c r="C287" s="63"/>
      <c r="D287" s="209" t="s">
        <v>60</v>
      </c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/>
      <c r="AF287" s="210"/>
      <c r="AG287" s="210"/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  <c r="BZ287" s="210"/>
      <c r="CA287" s="210"/>
      <c r="CB287" s="210"/>
      <c r="CC287" s="210"/>
      <c r="CD287" s="210"/>
      <c r="CE287" s="210"/>
      <c r="CF287" s="210"/>
      <c r="CG287" s="210"/>
      <c r="CH287" s="210"/>
      <c r="CI287" s="210"/>
      <c r="CJ287" s="210"/>
      <c r="CK287" s="210"/>
      <c r="CL287" s="210"/>
      <c r="CM287" s="210"/>
      <c r="CN287" s="210"/>
      <c r="CO287" s="210"/>
      <c r="CP287" s="210"/>
      <c r="CQ287" s="210"/>
      <c r="CR287" s="210"/>
      <c r="CS287" s="210"/>
      <c r="CT287" s="210"/>
      <c r="CU287" s="210"/>
      <c r="CV287" s="210"/>
      <c r="CW287" s="210"/>
      <c r="CX287" s="210"/>
      <c r="CY287" s="210"/>
      <c r="CZ287" s="210"/>
      <c r="DA287" s="210"/>
      <c r="DB287" s="210"/>
      <c r="DC287" s="210"/>
      <c r="DD287" s="210"/>
      <c r="DE287" s="210"/>
      <c r="DF287" s="210"/>
      <c r="DG287" s="210"/>
      <c r="DH287" s="210"/>
      <c r="DI287" s="210"/>
      <c r="DJ287" s="210"/>
      <c r="DK287" s="210"/>
      <c r="DL287" s="210"/>
      <c r="DM287" s="210"/>
      <c r="DN287" s="210"/>
      <c r="DO287" s="210"/>
      <c r="DP287" s="210"/>
      <c r="DQ287" s="210"/>
      <c r="DR287" s="210"/>
      <c r="DS287" s="210"/>
      <c r="DT287" s="210"/>
      <c r="DU287" s="210"/>
      <c r="DV287" s="210"/>
      <c r="DW287" s="210"/>
      <c r="DX287" s="210"/>
      <c r="DY287" s="210"/>
      <c r="DZ287" s="210"/>
      <c r="EA287" s="210"/>
      <c r="EB287" s="210"/>
      <c r="EC287" s="210"/>
      <c r="ED287" s="210"/>
      <c r="EE287" s="210"/>
      <c r="EF287" s="210"/>
      <c r="EG287" s="210"/>
      <c r="EH287" s="210"/>
      <c r="EI287" s="210"/>
      <c r="EJ287" s="210"/>
      <c r="EK287" s="210"/>
      <c r="EL287" s="210"/>
      <c r="EM287" s="210"/>
      <c r="EN287" s="210"/>
      <c r="EO287" s="210"/>
      <c r="EP287" s="211"/>
    </row>
    <row r="288" spans="2:147" s="52" customFormat="1" ht="33.75" customHeight="1">
      <c r="B288" s="205">
        <v>1</v>
      </c>
      <c r="C288" s="206"/>
      <c r="D288" s="470" t="s">
        <v>203</v>
      </c>
      <c r="E288" s="336"/>
      <c r="F288" s="336"/>
      <c r="G288" s="336"/>
      <c r="H288" s="336"/>
      <c r="I288" s="336"/>
      <c r="J288" s="336"/>
      <c r="K288" s="336"/>
      <c r="L288" s="336"/>
      <c r="M288" s="336"/>
      <c r="N288" s="336"/>
      <c r="O288" s="336"/>
      <c r="P288" s="336"/>
      <c r="Q288" s="336"/>
      <c r="R288" s="336"/>
      <c r="S288" s="336"/>
      <c r="T288" s="336"/>
      <c r="U288" s="336"/>
      <c r="V288" s="336"/>
      <c r="W288" s="336"/>
      <c r="X288" s="336"/>
      <c r="Y288" s="252" t="s">
        <v>220</v>
      </c>
      <c r="Z288" s="212"/>
      <c r="AA288" s="212"/>
      <c r="AB288" s="212"/>
      <c r="AC288" s="212"/>
      <c r="AD288" s="212"/>
      <c r="AE288" s="212"/>
      <c r="AF288" s="212"/>
      <c r="AG288" s="212"/>
      <c r="AH288" s="212"/>
      <c r="AI288" s="212" t="s">
        <v>66</v>
      </c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  <c r="BI288" s="212"/>
      <c r="BJ288" s="472">
        <v>16.869762</v>
      </c>
      <c r="BK288" s="472"/>
      <c r="BL288" s="472"/>
      <c r="BM288" s="472"/>
      <c r="BN288" s="472"/>
      <c r="BO288" s="472"/>
      <c r="BP288" s="472"/>
      <c r="BQ288" s="472"/>
      <c r="BR288" s="472"/>
      <c r="BS288" s="472"/>
      <c r="BT288" s="472"/>
      <c r="BU288" s="472"/>
      <c r="BV288" s="472"/>
      <c r="BW288" s="472"/>
      <c r="BX288" s="472"/>
      <c r="BY288" s="472"/>
      <c r="BZ288" s="472"/>
      <c r="CA288" s="472"/>
      <c r="CB288" s="472"/>
      <c r="CC288" s="135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7"/>
      <c r="DC288" s="472">
        <v>17.762941</v>
      </c>
      <c r="DD288" s="472"/>
      <c r="DE288" s="472"/>
      <c r="DF288" s="472"/>
      <c r="DG288" s="472"/>
      <c r="DH288" s="472"/>
      <c r="DI288" s="472"/>
      <c r="DJ288" s="472"/>
      <c r="DK288" s="472"/>
      <c r="DL288" s="472"/>
      <c r="DM288" s="472"/>
      <c r="DN288" s="472"/>
      <c r="DO288" s="472"/>
      <c r="DP288" s="472"/>
      <c r="DQ288" s="472"/>
      <c r="DR288" s="472"/>
      <c r="DS288" s="472"/>
      <c r="DT288" s="472"/>
      <c r="DU288" s="135"/>
      <c r="DV288" s="136"/>
      <c r="DW288" s="136"/>
      <c r="DX288" s="136"/>
      <c r="DY288" s="136"/>
      <c r="DZ288" s="136"/>
      <c r="EA288" s="136"/>
      <c r="EB288" s="136"/>
      <c r="EC288" s="136"/>
      <c r="ED288" s="136"/>
      <c r="EE288" s="136"/>
      <c r="EF288" s="136"/>
      <c r="EG288" s="136"/>
      <c r="EH288" s="136"/>
      <c r="EI288" s="136"/>
      <c r="EJ288" s="136"/>
      <c r="EK288" s="136"/>
      <c r="EL288" s="136"/>
      <c r="EM288" s="136"/>
      <c r="EN288" s="136"/>
      <c r="EO288" s="136"/>
      <c r="EP288" s="136"/>
      <c r="EQ288" s="45"/>
    </row>
    <row r="289" spans="2:146" s="52" customFormat="1" ht="11.25" customHeight="1">
      <c r="B289" s="62"/>
      <c r="C289" s="63"/>
      <c r="D289" s="209" t="s">
        <v>63</v>
      </c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/>
      <c r="AF289" s="210"/>
      <c r="AG289" s="210"/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  <c r="BZ289" s="210"/>
      <c r="CA289" s="210"/>
      <c r="CB289" s="210"/>
      <c r="CC289" s="210"/>
      <c r="CD289" s="210"/>
      <c r="CE289" s="210"/>
      <c r="CF289" s="210"/>
      <c r="CG289" s="210"/>
      <c r="CH289" s="210"/>
      <c r="CI289" s="210"/>
      <c r="CJ289" s="210"/>
      <c r="CK289" s="210"/>
      <c r="CL289" s="210"/>
      <c r="CM289" s="210"/>
      <c r="CN289" s="210"/>
      <c r="CO289" s="210"/>
      <c r="CP289" s="210"/>
      <c r="CQ289" s="210"/>
      <c r="CR289" s="210"/>
      <c r="CS289" s="210"/>
      <c r="CT289" s="210"/>
      <c r="CU289" s="210"/>
      <c r="CV289" s="210"/>
      <c r="CW289" s="210"/>
      <c r="CX289" s="210"/>
      <c r="CY289" s="210"/>
      <c r="CZ289" s="210"/>
      <c r="DA289" s="210"/>
      <c r="DB289" s="210"/>
      <c r="DC289" s="210"/>
      <c r="DD289" s="210"/>
      <c r="DE289" s="210"/>
      <c r="DF289" s="210"/>
      <c r="DG289" s="210"/>
      <c r="DH289" s="210"/>
      <c r="DI289" s="210"/>
      <c r="DJ289" s="210"/>
      <c r="DK289" s="210"/>
      <c r="DL289" s="210"/>
      <c r="DM289" s="210"/>
      <c r="DN289" s="210"/>
      <c r="DO289" s="210"/>
      <c r="DP289" s="210"/>
      <c r="DQ289" s="210"/>
      <c r="DR289" s="210"/>
      <c r="DS289" s="210"/>
      <c r="DT289" s="210"/>
      <c r="DU289" s="210"/>
      <c r="DV289" s="210"/>
      <c r="DW289" s="210"/>
      <c r="DX289" s="210"/>
      <c r="DY289" s="210"/>
      <c r="DZ289" s="210"/>
      <c r="EA289" s="210"/>
      <c r="EB289" s="210"/>
      <c r="EC289" s="210"/>
      <c r="ED289" s="210"/>
      <c r="EE289" s="210"/>
      <c r="EF289" s="210"/>
      <c r="EG289" s="210"/>
      <c r="EH289" s="210"/>
      <c r="EI289" s="210"/>
      <c r="EJ289" s="210"/>
      <c r="EK289" s="210"/>
      <c r="EL289" s="210"/>
      <c r="EM289" s="210"/>
      <c r="EN289" s="210"/>
      <c r="EO289" s="210"/>
      <c r="EP289" s="211"/>
    </row>
    <row r="290" spans="2:147" s="52" customFormat="1" ht="46.5" customHeight="1">
      <c r="B290" s="205">
        <v>1</v>
      </c>
      <c r="C290" s="206"/>
      <c r="D290" s="252" t="s">
        <v>204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3"/>
      <c r="Y290" s="212" t="s">
        <v>65</v>
      </c>
      <c r="Z290" s="212"/>
      <c r="AA290" s="212"/>
      <c r="AB290" s="212"/>
      <c r="AC290" s="212"/>
      <c r="AD290" s="212"/>
      <c r="AE290" s="212"/>
      <c r="AF290" s="212"/>
      <c r="AG290" s="212"/>
      <c r="AH290" s="212"/>
      <c r="AI290" s="212" t="s">
        <v>66</v>
      </c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  <c r="BI290" s="212"/>
      <c r="BJ290" s="471">
        <v>96.77</v>
      </c>
      <c r="BK290" s="471"/>
      <c r="BL290" s="471"/>
      <c r="BM290" s="471"/>
      <c r="BN290" s="471"/>
      <c r="BO290" s="471"/>
      <c r="BP290" s="471"/>
      <c r="BQ290" s="471"/>
      <c r="BR290" s="471"/>
      <c r="BS290" s="471"/>
      <c r="BT290" s="471"/>
      <c r="BU290" s="471"/>
      <c r="BV290" s="471"/>
      <c r="BW290" s="471"/>
      <c r="BX290" s="471"/>
      <c r="BY290" s="471"/>
      <c r="BZ290" s="471"/>
      <c r="CA290" s="471"/>
      <c r="CB290" s="471"/>
      <c r="CC290" s="135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7"/>
      <c r="DC290" s="471">
        <v>96.89</v>
      </c>
      <c r="DD290" s="471"/>
      <c r="DE290" s="471"/>
      <c r="DF290" s="471"/>
      <c r="DG290" s="471"/>
      <c r="DH290" s="471"/>
      <c r="DI290" s="471"/>
      <c r="DJ290" s="471"/>
      <c r="DK290" s="471"/>
      <c r="DL290" s="471"/>
      <c r="DM290" s="471"/>
      <c r="DN290" s="471"/>
      <c r="DO290" s="471"/>
      <c r="DP290" s="471"/>
      <c r="DQ290" s="471"/>
      <c r="DR290" s="471"/>
      <c r="DS290" s="471"/>
      <c r="DT290" s="471"/>
      <c r="DU290" s="135"/>
      <c r="DV290" s="136"/>
      <c r="DW290" s="136"/>
      <c r="DX290" s="136"/>
      <c r="DY290" s="136"/>
      <c r="DZ290" s="136"/>
      <c r="EA290" s="136"/>
      <c r="EB290" s="136"/>
      <c r="EC290" s="136"/>
      <c r="ED290" s="136"/>
      <c r="EE290" s="136"/>
      <c r="EF290" s="136"/>
      <c r="EG290" s="136"/>
      <c r="EH290" s="136"/>
      <c r="EI290" s="136"/>
      <c r="EJ290" s="136"/>
      <c r="EK290" s="136"/>
      <c r="EL290" s="136"/>
      <c r="EM290" s="136"/>
      <c r="EN290" s="136"/>
      <c r="EO290" s="136"/>
      <c r="EP290" s="136"/>
      <c r="EQ290" s="45"/>
    </row>
    <row r="292" spans="1:180" ht="11.25" customHeight="1">
      <c r="A292"/>
      <c r="B292" s="302" t="s">
        <v>85</v>
      </c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  <c r="Z292" s="302"/>
      <c r="AA292" s="302"/>
      <c r="AB292" s="302"/>
      <c r="AC292" s="302"/>
      <c r="AD292" s="302"/>
      <c r="AE292" s="302"/>
      <c r="AF292" s="302"/>
      <c r="AG292" s="302"/>
      <c r="AH292" s="302"/>
      <c r="AI292" s="302"/>
      <c r="AJ292" s="302"/>
      <c r="AK292" s="302"/>
      <c r="AL292" s="302"/>
      <c r="AM292" s="302"/>
      <c r="AN292" s="302"/>
      <c r="AO292" s="302"/>
      <c r="AP292" s="302"/>
      <c r="AQ292" s="302"/>
      <c r="AR292" s="302"/>
      <c r="AS292" s="302"/>
      <c r="AT292" s="302"/>
      <c r="AU292" s="302"/>
      <c r="AV292" s="302"/>
      <c r="AW292" s="302"/>
      <c r="AX292" s="302"/>
      <c r="AY292" s="302"/>
      <c r="AZ292" s="302"/>
      <c r="BA292" s="302"/>
      <c r="BB292" s="302"/>
      <c r="BC292" s="302"/>
      <c r="BD292" s="302"/>
      <c r="BE292" s="302"/>
      <c r="BF292" s="302"/>
      <c r="BG292" s="302"/>
      <c r="BH292" s="302"/>
      <c r="BI292" s="302"/>
      <c r="BJ292" s="302"/>
      <c r="BK292" s="302"/>
      <c r="BL292" s="302"/>
      <c r="BM292" s="302"/>
      <c r="BN292" s="302"/>
      <c r="BO292" s="302"/>
      <c r="BP292" s="302"/>
      <c r="BQ292" s="302"/>
      <c r="BR292" s="302"/>
      <c r="BS292" s="302"/>
      <c r="BT292" s="302"/>
      <c r="BU292" s="302"/>
      <c r="BV292" s="302"/>
      <c r="BW292" s="302"/>
      <c r="BX292" s="302"/>
      <c r="BY292" s="302"/>
      <c r="BZ292" s="302"/>
      <c r="CA292" s="302"/>
      <c r="CB292" s="302"/>
      <c r="CC292" s="302"/>
      <c r="CD292" s="302"/>
      <c r="CE292" s="302"/>
      <c r="CF292" s="302"/>
      <c r="CG292" s="302"/>
      <c r="CH292" s="302"/>
      <c r="CI292" s="302"/>
      <c r="CJ292" s="302"/>
      <c r="CK292" s="302"/>
      <c r="CL292" s="302"/>
      <c r="CM292" s="302"/>
      <c r="CN292" s="302"/>
      <c r="CO292" s="302"/>
      <c r="CP292" s="302"/>
      <c r="CQ292" s="302"/>
      <c r="CR292" s="302"/>
      <c r="CS292" s="302"/>
      <c r="CT292" s="302"/>
      <c r="CU292" s="302"/>
      <c r="CV292" s="302"/>
      <c r="CW292" s="302"/>
      <c r="CX292" s="302"/>
      <c r="CY292" s="302"/>
      <c r="CZ292" s="302"/>
      <c r="DA292" s="302"/>
      <c r="DB292" s="302"/>
      <c r="DC292" s="302"/>
      <c r="DD292" s="302"/>
      <c r="DE292" s="302"/>
      <c r="DF292" s="302"/>
      <c r="DG292" s="302"/>
      <c r="DH292" s="302"/>
      <c r="DI292" s="302"/>
      <c r="DJ292" s="302"/>
      <c r="DK292" s="302"/>
      <c r="DL292" s="302"/>
      <c r="DM292" s="302"/>
      <c r="DN292" s="302"/>
      <c r="DO292" s="302"/>
      <c r="DP292" s="302"/>
      <c r="DQ292" s="30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</row>
    <row r="293" spans="1:180" ht="11.2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 s="52" t="s">
        <v>86</v>
      </c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</row>
    <row r="294" spans="2:149" ht="13.5" customHeight="1">
      <c r="B294" s="277" t="s">
        <v>12</v>
      </c>
      <c r="C294" s="277" t="s">
        <v>18</v>
      </c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29" t="s">
        <v>148</v>
      </c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  <c r="AJ294" s="229"/>
      <c r="AK294" s="229"/>
      <c r="AL294" s="229"/>
      <c r="AM294" s="229"/>
      <c r="AN294" s="383" t="s">
        <v>149</v>
      </c>
      <c r="AO294" s="383"/>
      <c r="AP294" s="383"/>
      <c r="AQ294" s="383"/>
      <c r="AR294" s="383"/>
      <c r="AS294" s="383"/>
      <c r="AT294" s="383"/>
      <c r="AU294" s="383"/>
      <c r="AV294" s="383"/>
      <c r="AW294" s="383"/>
      <c r="AX294" s="383"/>
      <c r="AY294" s="383"/>
      <c r="AZ294" s="383"/>
      <c r="BA294" s="383"/>
      <c r="BB294" s="383"/>
      <c r="BC294" s="383"/>
      <c r="BD294" s="383"/>
      <c r="BE294" s="383"/>
      <c r="BF294" s="383"/>
      <c r="BG294" s="383"/>
      <c r="BH294" s="383"/>
      <c r="BI294" s="383"/>
      <c r="BJ294" s="383"/>
      <c r="BK294" s="383"/>
      <c r="BL294" s="383"/>
      <c r="BM294" s="383"/>
      <c r="BN294" s="383"/>
      <c r="BO294" s="383"/>
      <c r="BP294" s="383"/>
      <c r="BQ294" s="465" t="s">
        <v>150</v>
      </c>
      <c r="BR294" s="465"/>
      <c r="BS294" s="465"/>
      <c r="BT294" s="465"/>
      <c r="BU294" s="465"/>
      <c r="BV294" s="465"/>
      <c r="BW294" s="465"/>
      <c r="BX294" s="465"/>
      <c r="BY294" s="465"/>
      <c r="BZ294" s="465"/>
      <c r="CA294" s="465"/>
      <c r="CB294" s="465"/>
      <c r="CC294" s="465"/>
      <c r="CD294" s="465"/>
      <c r="CE294" s="465"/>
      <c r="CF294" s="465"/>
      <c r="CG294" s="465"/>
      <c r="CH294" s="465"/>
      <c r="CI294" s="465"/>
      <c r="CJ294" s="465"/>
      <c r="CK294" s="465"/>
      <c r="CL294" s="465"/>
      <c r="CM294" s="465"/>
      <c r="CN294" s="465"/>
      <c r="CO294" s="465"/>
      <c r="CP294" s="465"/>
      <c r="CQ294" s="465"/>
      <c r="CR294" s="465" t="s">
        <v>31</v>
      </c>
      <c r="CS294" s="465"/>
      <c r="CT294" s="465"/>
      <c r="CU294" s="465"/>
      <c r="CV294" s="465"/>
      <c r="CW294" s="465"/>
      <c r="CX294" s="465"/>
      <c r="CY294" s="465"/>
      <c r="CZ294" s="465"/>
      <c r="DA294" s="465"/>
      <c r="DB294" s="465"/>
      <c r="DC294" s="465"/>
      <c r="DD294" s="465"/>
      <c r="DE294" s="465"/>
      <c r="DF294" s="465"/>
      <c r="DG294" s="465"/>
      <c r="DH294" s="465"/>
      <c r="DI294" s="465"/>
      <c r="DJ294" s="465"/>
      <c r="DK294" s="465"/>
      <c r="DL294" s="465"/>
      <c r="DM294" s="465"/>
      <c r="DN294" s="465"/>
      <c r="DO294" s="465"/>
      <c r="DP294" s="465"/>
      <c r="DQ294" s="465"/>
      <c r="DR294" s="465"/>
      <c r="DS294" s="465"/>
      <c r="DT294" s="465"/>
      <c r="DU294" s="465"/>
      <c r="DV294" s="340" t="s">
        <v>152</v>
      </c>
      <c r="DW294" s="341"/>
      <c r="DX294" s="341"/>
      <c r="DY294" s="341"/>
      <c r="DZ294" s="341"/>
      <c r="EA294" s="341"/>
      <c r="EB294" s="341"/>
      <c r="EC294" s="341"/>
      <c r="ED294" s="341"/>
      <c r="EE294" s="341"/>
      <c r="EF294" s="341"/>
      <c r="EG294" s="341"/>
      <c r="EH294" s="341"/>
      <c r="EI294" s="341"/>
      <c r="EJ294" s="341"/>
      <c r="EK294" s="341"/>
      <c r="EL294" s="341"/>
      <c r="EM294" s="341"/>
      <c r="EN294" s="341"/>
      <c r="EO294" s="341"/>
      <c r="EP294" s="341"/>
      <c r="EQ294" s="341"/>
      <c r="ER294" s="341"/>
      <c r="ES294" s="341"/>
    </row>
    <row r="295" spans="2:149" ht="33" customHeight="1">
      <c r="B295" s="408"/>
      <c r="C295" s="278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80"/>
      <c r="T295" s="221" t="s">
        <v>53</v>
      </c>
      <c r="U295" s="221"/>
      <c r="V295" s="221"/>
      <c r="W295" s="221"/>
      <c r="X295" s="221"/>
      <c r="Y295" s="221"/>
      <c r="Z295" s="221"/>
      <c r="AA295" s="221"/>
      <c r="AB295" s="221" t="s">
        <v>20</v>
      </c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 t="s">
        <v>53</v>
      </c>
      <c r="AO295" s="221"/>
      <c r="AP295" s="221"/>
      <c r="AQ295" s="221"/>
      <c r="AR295" s="221"/>
      <c r="AS295" s="221"/>
      <c r="AT295" s="221"/>
      <c r="AU295" s="221"/>
      <c r="AV295" s="221"/>
      <c r="AW295" s="221"/>
      <c r="AX295" s="221"/>
      <c r="AY295" s="221"/>
      <c r="AZ295" s="221"/>
      <c r="BA295" s="221" t="s">
        <v>20</v>
      </c>
      <c r="BB295" s="221"/>
      <c r="BC295" s="221"/>
      <c r="BD295" s="221"/>
      <c r="BE295" s="221"/>
      <c r="BF295" s="221"/>
      <c r="BG295" s="221"/>
      <c r="BH295" s="221"/>
      <c r="BI295" s="221"/>
      <c r="BJ295" s="221"/>
      <c r="BK295" s="221"/>
      <c r="BL295" s="221"/>
      <c r="BM295" s="221"/>
      <c r="BN295" s="221"/>
      <c r="BO295" s="221"/>
      <c r="BP295" s="221"/>
      <c r="BQ295" s="221" t="s">
        <v>53</v>
      </c>
      <c r="BR295" s="221"/>
      <c r="BS295" s="221"/>
      <c r="BT295" s="221"/>
      <c r="BU295" s="221"/>
      <c r="BV295" s="221"/>
      <c r="BW295" s="221"/>
      <c r="BX295" s="221"/>
      <c r="BY295" s="221"/>
      <c r="BZ295" s="221"/>
      <c r="CA295" s="221"/>
      <c r="CB295" s="221"/>
      <c r="CC295" s="221"/>
      <c r="CD295" s="221"/>
      <c r="CE295" s="221" t="s">
        <v>20</v>
      </c>
      <c r="CF295" s="221"/>
      <c r="CG295" s="221"/>
      <c r="CH295" s="221"/>
      <c r="CI295" s="221"/>
      <c r="CJ295" s="221"/>
      <c r="CK295" s="221"/>
      <c r="CL295" s="221"/>
      <c r="CM295" s="221"/>
      <c r="CN295" s="221"/>
      <c r="CO295" s="221"/>
      <c r="CP295" s="221"/>
      <c r="CQ295" s="221"/>
      <c r="CR295" s="221" t="s">
        <v>53</v>
      </c>
      <c r="CS295" s="221"/>
      <c r="CT295" s="221"/>
      <c r="CU295" s="221"/>
      <c r="CV295" s="221"/>
      <c r="CW295" s="221"/>
      <c r="CX295" s="221"/>
      <c r="CY295" s="221"/>
      <c r="CZ295" s="221"/>
      <c r="DA295" s="221"/>
      <c r="DB295" s="221"/>
      <c r="DC295" s="221"/>
      <c r="DD295" s="221"/>
      <c r="DE295" s="221"/>
      <c r="DF295" s="221"/>
      <c r="DG295" s="221" t="s">
        <v>20</v>
      </c>
      <c r="DH295" s="221"/>
      <c r="DI295" s="221"/>
      <c r="DJ295" s="221"/>
      <c r="DK295" s="221"/>
      <c r="DL295" s="221"/>
      <c r="DM295" s="221"/>
      <c r="DN295" s="221"/>
      <c r="DO295" s="221"/>
      <c r="DP295" s="221"/>
      <c r="DQ295" s="221"/>
      <c r="DR295" s="221"/>
      <c r="DS295" s="221"/>
      <c r="DT295" s="221"/>
      <c r="DU295" s="221"/>
      <c r="DV295" s="295" t="s">
        <v>53</v>
      </c>
      <c r="DW295" s="296"/>
      <c r="DX295" s="296"/>
      <c r="DY295" s="296"/>
      <c r="DZ295" s="296"/>
      <c r="EA295" s="296"/>
      <c r="EB295" s="296"/>
      <c r="EC295" s="296"/>
      <c r="ED295" s="296"/>
      <c r="EE295" s="296"/>
      <c r="EF295" s="296"/>
      <c r="EG295" s="297"/>
      <c r="EH295" s="221" t="s">
        <v>20</v>
      </c>
      <c r="EI295" s="221"/>
      <c r="EJ295" s="221"/>
      <c r="EK295" s="221"/>
      <c r="EL295" s="221"/>
      <c r="EM295" s="221"/>
      <c r="EN295" s="221"/>
      <c r="EO295" s="221"/>
      <c r="EP295" s="221"/>
      <c r="EQ295" s="221"/>
      <c r="ER295" s="221"/>
      <c r="ES295" s="221"/>
    </row>
    <row r="296" spans="2:149" s="4" customFormat="1" ht="11.25" customHeight="1">
      <c r="B296" s="64">
        <v>1</v>
      </c>
      <c r="C296" s="276">
        <v>2</v>
      </c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>
        <v>3</v>
      </c>
      <c r="U296" s="276"/>
      <c r="V296" s="276"/>
      <c r="W296" s="276"/>
      <c r="X296" s="276"/>
      <c r="Y296" s="276"/>
      <c r="Z296" s="276"/>
      <c r="AA296" s="276"/>
      <c r="AB296" s="276">
        <v>4</v>
      </c>
      <c r="AC296" s="276"/>
      <c r="AD296" s="276"/>
      <c r="AE296" s="276"/>
      <c r="AF296" s="276"/>
      <c r="AG296" s="276"/>
      <c r="AH296" s="276"/>
      <c r="AI296" s="276"/>
      <c r="AJ296" s="276"/>
      <c r="AK296" s="276"/>
      <c r="AL296" s="276"/>
      <c r="AM296" s="276"/>
      <c r="AN296" s="276">
        <v>6</v>
      </c>
      <c r="AO296" s="276"/>
      <c r="AP296" s="276"/>
      <c r="AQ296" s="276"/>
      <c r="AR296" s="276"/>
      <c r="AS296" s="276"/>
      <c r="AT296" s="276"/>
      <c r="AU296" s="276"/>
      <c r="AV296" s="276"/>
      <c r="AW296" s="276"/>
      <c r="AX296" s="276"/>
      <c r="AY296" s="276"/>
      <c r="AZ296" s="276"/>
      <c r="BA296" s="276">
        <v>7</v>
      </c>
      <c r="BB296" s="276"/>
      <c r="BC296" s="276"/>
      <c r="BD296" s="276"/>
      <c r="BE296" s="276"/>
      <c r="BF296" s="276"/>
      <c r="BG296" s="276"/>
      <c r="BH296" s="276"/>
      <c r="BI296" s="276"/>
      <c r="BJ296" s="276"/>
      <c r="BK296" s="276"/>
      <c r="BL296" s="276"/>
      <c r="BM296" s="276"/>
      <c r="BN296" s="276"/>
      <c r="BO296" s="276"/>
      <c r="BP296" s="276"/>
      <c r="BQ296" s="276">
        <v>9</v>
      </c>
      <c r="BR296" s="276"/>
      <c r="BS296" s="276"/>
      <c r="BT296" s="276"/>
      <c r="BU296" s="276"/>
      <c r="BV296" s="276"/>
      <c r="BW296" s="276"/>
      <c r="BX296" s="276"/>
      <c r="BY296" s="276"/>
      <c r="BZ296" s="276"/>
      <c r="CA296" s="276"/>
      <c r="CB296" s="276"/>
      <c r="CC296" s="276"/>
      <c r="CD296" s="276"/>
      <c r="CE296" s="276">
        <v>10</v>
      </c>
      <c r="CF296" s="276"/>
      <c r="CG296" s="276"/>
      <c r="CH296" s="276"/>
      <c r="CI296" s="276"/>
      <c r="CJ296" s="276"/>
      <c r="CK296" s="276"/>
      <c r="CL296" s="276"/>
      <c r="CM296" s="276"/>
      <c r="CN296" s="276"/>
      <c r="CO296" s="276"/>
      <c r="CP296" s="276"/>
      <c r="CQ296" s="276"/>
      <c r="CR296" s="276">
        <v>11</v>
      </c>
      <c r="CS296" s="276"/>
      <c r="CT296" s="276"/>
      <c r="CU296" s="276"/>
      <c r="CV296" s="276"/>
      <c r="CW296" s="276"/>
      <c r="CX296" s="276"/>
      <c r="CY296" s="276"/>
      <c r="CZ296" s="276"/>
      <c r="DA296" s="276"/>
      <c r="DB296" s="276"/>
      <c r="DC296" s="276"/>
      <c r="DD296" s="276"/>
      <c r="DE296" s="276"/>
      <c r="DF296" s="276"/>
      <c r="DG296" s="276">
        <v>12</v>
      </c>
      <c r="DH296" s="276"/>
      <c r="DI296" s="276"/>
      <c r="DJ296" s="276"/>
      <c r="DK296" s="276"/>
      <c r="DL296" s="276"/>
      <c r="DM296" s="276"/>
      <c r="DN296" s="276"/>
      <c r="DO296" s="276"/>
      <c r="DP296" s="276"/>
      <c r="DQ296" s="276"/>
      <c r="DR296" s="276"/>
      <c r="DS296" s="276"/>
      <c r="DT296" s="276"/>
      <c r="DU296" s="276"/>
      <c r="DV296" s="268">
        <v>13</v>
      </c>
      <c r="DW296" s="269"/>
      <c r="DX296" s="269"/>
      <c r="DY296" s="269"/>
      <c r="DZ296" s="269"/>
      <c r="EA296" s="269"/>
      <c r="EB296" s="269"/>
      <c r="EC296" s="269"/>
      <c r="ED296" s="269"/>
      <c r="EE296" s="269"/>
      <c r="EF296" s="269"/>
      <c r="EG296" s="270"/>
      <c r="EH296" s="276">
        <v>14</v>
      </c>
      <c r="EI296" s="276"/>
      <c r="EJ296" s="276"/>
      <c r="EK296" s="276"/>
      <c r="EL296" s="276"/>
      <c r="EM296" s="276"/>
      <c r="EN296" s="276"/>
      <c r="EO296" s="276"/>
      <c r="EP296" s="276"/>
      <c r="EQ296" s="276"/>
      <c r="ER296" s="276"/>
      <c r="ES296" s="276"/>
    </row>
    <row r="297" spans="2:149" s="10" customFormat="1" ht="31.5" customHeight="1">
      <c r="B297" s="132" t="s">
        <v>207</v>
      </c>
      <c r="C297" s="466" t="s">
        <v>29</v>
      </c>
      <c r="D297" s="466"/>
      <c r="E297" s="466"/>
      <c r="F297" s="466"/>
      <c r="G297" s="466"/>
      <c r="H297" s="466"/>
      <c r="I297" s="466"/>
      <c r="J297" s="466"/>
      <c r="K297" s="466"/>
      <c r="L297" s="466"/>
      <c r="M297" s="466"/>
      <c r="N297" s="466"/>
      <c r="O297" s="466"/>
      <c r="P297" s="466"/>
      <c r="Q297" s="466"/>
      <c r="R297" s="466"/>
      <c r="S297" s="466"/>
      <c r="T297" s="342">
        <f>T298</f>
        <v>352.754</v>
      </c>
      <c r="U297" s="342"/>
      <c r="V297" s="342"/>
      <c r="W297" s="342"/>
      <c r="X297" s="342"/>
      <c r="Y297" s="342"/>
      <c r="Z297" s="342"/>
      <c r="AA297" s="342"/>
      <c r="AB297" s="27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9"/>
      <c r="AN297" s="342">
        <f>AN298</f>
        <v>495.6</v>
      </c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2"/>
      <c r="BA297" s="27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9"/>
      <c r="BQ297" s="342">
        <f>BQ298</f>
        <v>558.45</v>
      </c>
      <c r="BR297" s="342"/>
      <c r="BS297" s="342"/>
      <c r="BT297" s="342"/>
      <c r="BU297" s="342"/>
      <c r="BV297" s="342"/>
      <c r="BW297" s="342"/>
      <c r="BX297" s="342"/>
      <c r="BY297" s="342"/>
      <c r="BZ297" s="342"/>
      <c r="CA297" s="342"/>
      <c r="CB297" s="342"/>
      <c r="CC297" s="342"/>
      <c r="CD297" s="342"/>
      <c r="CE297" s="27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9"/>
      <c r="CR297" s="342">
        <f>CR298</f>
        <v>591.399</v>
      </c>
      <c r="CS297" s="342"/>
      <c r="CT297" s="342"/>
      <c r="CU297" s="342"/>
      <c r="CV297" s="342"/>
      <c r="CW297" s="342"/>
      <c r="CX297" s="342"/>
      <c r="CY297" s="342"/>
      <c r="CZ297" s="342"/>
      <c r="DA297" s="342"/>
      <c r="DB297" s="342"/>
      <c r="DC297" s="342"/>
      <c r="DD297" s="342"/>
      <c r="DE297" s="342"/>
      <c r="DF297" s="342"/>
      <c r="DG297" s="27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9"/>
      <c r="DV297" s="467">
        <f>DV298</f>
        <v>620.969</v>
      </c>
      <c r="DW297" s="468"/>
      <c r="DX297" s="468"/>
      <c r="DY297" s="468"/>
      <c r="DZ297" s="468"/>
      <c r="EA297" s="468"/>
      <c r="EB297" s="468"/>
      <c r="EC297" s="468"/>
      <c r="ED297" s="468"/>
      <c r="EE297" s="468"/>
      <c r="EF297" s="468"/>
      <c r="EG297" s="469"/>
      <c r="EH297" s="65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7"/>
    </row>
    <row r="298" spans="2:149" s="10" customFormat="1" ht="11.25" customHeight="1">
      <c r="B298" s="23"/>
      <c r="C298" s="460" t="s">
        <v>87</v>
      </c>
      <c r="D298" s="460"/>
      <c r="E298" s="460"/>
      <c r="F298" s="460"/>
      <c r="G298" s="460"/>
      <c r="H298" s="460"/>
      <c r="I298" s="460"/>
      <c r="J298" s="460"/>
      <c r="K298" s="460"/>
      <c r="L298" s="460"/>
      <c r="M298" s="460"/>
      <c r="N298" s="460"/>
      <c r="O298" s="460"/>
      <c r="P298" s="460"/>
      <c r="Q298" s="460"/>
      <c r="R298" s="460"/>
      <c r="S298" s="460"/>
      <c r="T298" s="457">
        <v>352.754</v>
      </c>
      <c r="U298" s="457"/>
      <c r="V298" s="457"/>
      <c r="W298" s="457"/>
      <c r="X298" s="457"/>
      <c r="Y298" s="457"/>
      <c r="Z298" s="457"/>
      <c r="AA298" s="457"/>
      <c r="AB298" s="24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6"/>
      <c r="AN298" s="457">
        <v>495.6</v>
      </c>
      <c r="AO298" s="457"/>
      <c r="AP298" s="457"/>
      <c r="AQ298" s="457"/>
      <c r="AR298" s="457"/>
      <c r="AS298" s="457"/>
      <c r="AT298" s="457"/>
      <c r="AU298" s="457"/>
      <c r="AV298" s="457"/>
      <c r="AW298" s="457"/>
      <c r="AX298" s="457"/>
      <c r="AY298" s="457"/>
      <c r="AZ298" s="457"/>
      <c r="BA298" s="24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6"/>
      <c r="BQ298" s="457">
        <v>558.45</v>
      </c>
      <c r="BR298" s="457"/>
      <c r="BS298" s="457"/>
      <c r="BT298" s="457"/>
      <c r="BU298" s="457"/>
      <c r="BV298" s="457"/>
      <c r="BW298" s="457"/>
      <c r="BX298" s="457"/>
      <c r="BY298" s="457"/>
      <c r="BZ298" s="457"/>
      <c r="CA298" s="457"/>
      <c r="CB298" s="457"/>
      <c r="CC298" s="457"/>
      <c r="CD298" s="457"/>
      <c r="CE298" s="24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6"/>
      <c r="CR298" s="457">
        <v>591.399</v>
      </c>
      <c r="CS298" s="457"/>
      <c r="CT298" s="457"/>
      <c r="CU298" s="457"/>
      <c r="CV298" s="457"/>
      <c r="CW298" s="457"/>
      <c r="CX298" s="457"/>
      <c r="CY298" s="457"/>
      <c r="CZ298" s="457"/>
      <c r="DA298" s="457"/>
      <c r="DB298" s="457"/>
      <c r="DC298" s="457"/>
      <c r="DD298" s="457"/>
      <c r="DE298" s="457"/>
      <c r="DF298" s="457"/>
      <c r="DG298" s="24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6"/>
      <c r="DV298" s="461">
        <v>620.969</v>
      </c>
      <c r="DW298" s="462"/>
      <c r="DX298" s="462"/>
      <c r="DY298" s="462"/>
      <c r="DZ298" s="462"/>
      <c r="EA298" s="462"/>
      <c r="EB298" s="462"/>
      <c r="EC298" s="462"/>
      <c r="ED298" s="462"/>
      <c r="EE298" s="462"/>
      <c r="EF298" s="462"/>
      <c r="EG298" s="463"/>
      <c r="EH298" s="24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6"/>
    </row>
    <row r="299" spans="2:149" s="10" customFormat="1" ht="11.25" customHeight="1">
      <c r="B299" s="19"/>
      <c r="C299" s="464" t="s">
        <v>30</v>
      </c>
      <c r="D299" s="464"/>
      <c r="E299" s="464"/>
      <c r="F299" s="464"/>
      <c r="G299" s="464"/>
      <c r="H299" s="464"/>
      <c r="I299" s="464"/>
      <c r="J299" s="464"/>
      <c r="K299" s="464"/>
      <c r="L299" s="464"/>
      <c r="M299" s="464"/>
      <c r="N299" s="464"/>
      <c r="O299" s="464"/>
      <c r="P299" s="464"/>
      <c r="Q299" s="464"/>
      <c r="R299" s="464"/>
      <c r="S299" s="464"/>
      <c r="T299" s="457">
        <f>T298</f>
        <v>352.754</v>
      </c>
      <c r="U299" s="457"/>
      <c r="V299" s="457"/>
      <c r="W299" s="457"/>
      <c r="X299" s="457"/>
      <c r="Y299" s="457"/>
      <c r="Z299" s="457"/>
      <c r="AA299" s="457"/>
      <c r="AB299" s="24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6"/>
      <c r="AN299" s="457">
        <f>AN298</f>
        <v>495.6</v>
      </c>
      <c r="AO299" s="457"/>
      <c r="AP299" s="457"/>
      <c r="AQ299" s="457"/>
      <c r="AR299" s="457"/>
      <c r="AS299" s="457"/>
      <c r="AT299" s="457"/>
      <c r="AU299" s="457"/>
      <c r="AV299" s="457"/>
      <c r="AW299" s="457"/>
      <c r="AX299" s="457"/>
      <c r="AY299" s="457"/>
      <c r="AZ299" s="457"/>
      <c r="BA299" s="24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6"/>
      <c r="BQ299" s="457">
        <f>BQ298</f>
        <v>558.45</v>
      </c>
      <c r="BR299" s="457"/>
      <c r="BS299" s="457"/>
      <c r="BT299" s="457"/>
      <c r="BU299" s="457"/>
      <c r="BV299" s="457"/>
      <c r="BW299" s="457"/>
      <c r="BX299" s="457"/>
      <c r="BY299" s="457"/>
      <c r="BZ299" s="457"/>
      <c r="CA299" s="457"/>
      <c r="CB299" s="457"/>
      <c r="CC299" s="457"/>
      <c r="CD299" s="457"/>
      <c r="CE299" s="24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6"/>
      <c r="CR299" s="457">
        <f>CR298</f>
        <v>591.399</v>
      </c>
      <c r="CS299" s="457"/>
      <c r="CT299" s="457"/>
      <c r="CU299" s="457"/>
      <c r="CV299" s="457"/>
      <c r="CW299" s="457"/>
      <c r="CX299" s="457"/>
      <c r="CY299" s="457"/>
      <c r="CZ299" s="457"/>
      <c r="DA299" s="457"/>
      <c r="DB299" s="457"/>
      <c r="DC299" s="457"/>
      <c r="DD299" s="457"/>
      <c r="DE299" s="457"/>
      <c r="DF299" s="457"/>
      <c r="DG299" s="24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6"/>
      <c r="DV299" s="461">
        <f>DV298</f>
        <v>620.969</v>
      </c>
      <c r="DW299" s="462"/>
      <c r="DX299" s="462"/>
      <c r="DY299" s="462"/>
      <c r="DZ299" s="462"/>
      <c r="EA299" s="462"/>
      <c r="EB299" s="462"/>
      <c r="EC299" s="462"/>
      <c r="ED299" s="462"/>
      <c r="EE299" s="462"/>
      <c r="EF299" s="462"/>
      <c r="EG299" s="463"/>
      <c r="EH299" s="24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6"/>
    </row>
    <row r="300" spans="2:149" s="10" customFormat="1" ht="21.75" customHeight="1">
      <c r="B300" s="19"/>
      <c r="C300" s="460" t="s">
        <v>88</v>
      </c>
      <c r="D300" s="460"/>
      <c r="E300" s="460"/>
      <c r="F300" s="460"/>
      <c r="G300" s="460"/>
      <c r="H300" s="460"/>
      <c r="I300" s="460"/>
      <c r="J300" s="460"/>
      <c r="K300" s="460"/>
      <c r="L300" s="460"/>
      <c r="M300" s="460"/>
      <c r="N300" s="460"/>
      <c r="O300" s="460"/>
      <c r="P300" s="460"/>
      <c r="Q300" s="460"/>
      <c r="R300" s="460"/>
      <c r="S300" s="460"/>
      <c r="T300" s="458" t="s">
        <v>27</v>
      </c>
      <c r="U300" s="458"/>
      <c r="V300" s="458"/>
      <c r="W300" s="458"/>
      <c r="X300" s="458"/>
      <c r="Y300" s="458"/>
      <c r="Z300" s="458"/>
      <c r="AA300" s="458"/>
      <c r="AB300" s="24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6"/>
      <c r="AN300" s="458" t="s">
        <v>27</v>
      </c>
      <c r="AO300" s="458"/>
      <c r="AP300" s="458"/>
      <c r="AQ300" s="458"/>
      <c r="AR300" s="458"/>
      <c r="AS300" s="458"/>
      <c r="AT300" s="458"/>
      <c r="AU300" s="458"/>
      <c r="AV300" s="458"/>
      <c r="AW300" s="458"/>
      <c r="AX300" s="458"/>
      <c r="AY300" s="458"/>
      <c r="AZ300" s="458"/>
      <c r="BA300" s="24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6"/>
      <c r="BQ300" s="458" t="s">
        <v>27</v>
      </c>
      <c r="BR300" s="458"/>
      <c r="BS300" s="458"/>
      <c r="BT300" s="458"/>
      <c r="BU300" s="458"/>
      <c r="BV300" s="458"/>
      <c r="BW300" s="458"/>
      <c r="BX300" s="458"/>
      <c r="BY300" s="458"/>
      <c r="BZ300" s="458"/>
      <c r="CA300" s="458"/>
      <c r="CB300" s="458"/>
      <c r="CC300" s="458"/>
      <c r="CD300" s="458"/>
      <c r="CE300" s="24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6"/>
      <c r="CR300" s="458" t="s">
        <v>27</v>
      </c>
      <c r="CS300" s="458"/>
      <c r="CT300" s="458"/>
      <c r="CU300" s="458"/>
      <c r="CV300" s="458"/>
      <c r="CW300" s="458"/>
      <c r="CX300" s="458"/>
      <c r="CY300" s="458"/>
      <c r="CZ300" s="458"/>
      <c r="DA300" s="458"/>
      <c r="DB300" s="458"/>
      <c r="DC300" s="458"/>
      <c r="DD300" s="458"/>
      <c r="DE300" s="458"/>
      <c r="DF300" s="458"/>
      <c r="DG300" s="24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6"/>
      <c r="DV300" s="451" t="s">
        <v>27</v>
      </c>
      <c r="DW300" s="452"/>
      <c r="DX300" s="452"/>
      <c r="DY300" s="452"/>
      <c r="DZ300" s="452"/>
      <c r="EA300" s="452"/>
      <c r="EB300" s="452"/>
      <c r="EC300" s="452"/>
      <c r="ED300" s="452"/>
      <c r="EE300" s="452"/>
      <c r="EF300" s="452"/>
      <c r="EG300" s="453"/>
      <c r="EH300" s="24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6"/>
    </row>
    <row r="302" s="8" customFormat="1" ht="11.25" customHeight="1">
      <c r="B302" s="8" t="s">
        <v>89</v>
      </c>
    </row>
    <row r="303" spans="1:180" ht="11.2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</row>
    <row r="304" spans="1:180" ht="11.25" customHeight="1">
      <c r="A304"/>
      <c r="B304" s="277" t="s">
        <v>12</v>
      </c>
      <c r="C304" s="277" t="s">
        <v>90</v>
      </c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415" t="s">
        <v>148</v>
      </c>
      <c r="R304" s="415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15"/>
      <c r="AC304" s="415"/>
      <c r="AD304" s="415"/>
      <c r="AE304" s="415"/>
      <c r="AF304" s="415"/>
      <c r="AG304" s="415"/>
      <c r="AH304" s="415"/>
      <c r="AI304" s="415"/>
      <c r="AJ304" s="415"/>
      <c r="AK304" s="415"/>
      <c r="AL304" s="415"/>
      <c r="AM304" s="415"/>
      <c r="AN304" s="415"/>
      <c r="AO304" s="415"/>
      <c r="AP304" s="415"/>
      <c r="AQ304" s="415"/>
      <c r="AR304" s="415"/>
      <c r="AS304" s="415"/>
      <c r="AT304" s="415"/>
      <c r="AU304" s="415"/>
      <c r="AV304" s="415"/>
      <c r="AW304" s="415"/>
      <c r="AX304" s="415"/>
      <c r="AY304" s="415"/>
      <c r="AZ304" s="415"/>
      <c r="BA304" s="415"/>
      <c r="BB304" s="415"/>
      <c r="BC304" s="415"/>
      <c r="BD304" s="415"/>
      <c r="BE304" s="415"/>
      <c r="BF304" s="415"/>
      <c r="BG304" s="415"/>
      <c r="BH304" s="415"/>
      <c r="BI304" s="415"/>
      <c r="BJ304" s="415"/>
      <c r="BK304" s="415"/>
      <c r="BL304" s="415"/>
      <c r="BM304" s="415"/>
      <c r="BN304" s="454" t="s">
        <v>161</v>
      </c>
      <c r="BO304" s="454"/>
      <c r="BP304" s="454"/>
      <c r="BQ304" s="454"/>
      <c r="BR304" s="454"/>
      <c r="BS304" s="454"/>
      <c r="BT304" s="454"/>
      <c r="BU304" s="454"/>
      <c r="BV304" s="454"/>
      <c r="BW304" s="454"/>
      <c r="BX304" s="454"/>
      <c r="BY304" s="454"/>
      <c r="BZ304" s="454"/>
      <c r="CA304" s="454"/>
      <c r="CB304" s="454"/>
      <c r="CC304" s="454"/>
      <c r="CD304" s="454"/>
      <c r="CE304" s="454"/>
      <c r="CF304" s="454"/>
      <c r="CG304" s="454"/>
      <c r="CH304" s="454"/>
      <c r="CI304" s="454"/>
      <c r="CJ304" s="454"/>
      <c r="CK304" s="454"/>
      <c r="CL304" s="454"/>
      <c r="CM304" s="454"/>
      <c r="CN304" s="454"/>
      <c r="CO304" s="454"/>
      <c r="CP304" s="454"/>
      <c r="CQ304" s="454"/>
      <c r="CR304" s="454"/>
      <c r="CS304" s="454"/>
      <c r="CT304" s="454"/>
      <c r="CU304" s="454"/>
      <c r="CV304" s="454"/>
      <c r="CW304" s="454"/>
      <c r="CX304" s="454"/>
      <c r="CY304" s="454"/>
      <c r="CZ304" s="454"/>
      <c r="DA304" s="454"/>
      <c r="DB304" s="454"/>
      <c r="DC304" s="454"/>
      <c r="DD304" s="454"/>
      <c r="DE304" s="454"/>
      <c r="DF304" s="454"/>
      <c r="DG304" s="454"/>
      <c r="DH304" s="454"/>
      <c r="DI304" s="454"/>
      <c r="DJ304" s="454"/>
      <c r="DK304" s="454"/>
      <c r="DL304" s="454"/>
      <c r="DM304" s="454"/>
      <c r="DN304" s="454"/>
      <c r="DO304" s="454"/>
      <c r="DP304" s="454"/>
      <c r="DQ304" s="454"/>
      <c r="DR304" s="454"/>
      <c r="DS304" s="448">
        <v>2018</v>
      </c>
      <c r="DT304" s="449"/>
      <c r="DU304" s="449"/>
      <c r="DV304" s="449"/>
      <c r="DW304" s="449"/>
      <c r="DX304" s="449"/>
      <c r="DY304" s="449"/>
      <c r="DZ304" s="449"/>
      <c r="EA304" s="449"/>
      <c r="EB304" s="449"/>
      <c r="EC304" s="449"/>
      <c r="ED304" s="449"/>
      <c r="EE304" s="449"/>
      <c r="EF304" s="449"/>
      <c r="EG304" s="449"/>
      <c r="EH304" s="449"/>
      <c r="EI304" s="449"/>
      <c r="EJ304" s="449"/>
      <c r="EK304" s="449"/>
      <c r="EL304" s="449"/>
      <c r="EM304" s="449"/>
      <c r="EN304" s="449"/>
      <c r="EO304" s="450"/>
      <c r="EP304" s="446">
        <v>2019</v>
      </c>
      <c r="EQ304" s="446"/>
      <c r="ER304" s="446"/>
      <c r="ES304" s="446"/>
      <c r="ET304" s="446"/>
      <c r="EU304" s="446"/>
      <c r="EV304" s="446"/>
      <c r="EW304" s="446"/>
      <c r="EX304" s="446"/>
      <c r="EY304" s="446"/>
      <c r="EZ304" s="446"/>
      <c r="FA304" s="446"/>
      <c r="FB304" s="446"/>
      <c r="FC304" s="446"/>
      <c r="FD304" s="446"/>
      <c r="FE304" s="446"/>
      <c r="FF304" s="446"/>
      <c r="FG304" s="446"/>
      <c r="FH304" s="446"/>
      <c r="FI304" s="446"/>
      <c r="FJ304" s="446"/>
      <c r="FK304" s="447">
        <v>2020</v>
      </c>
      <c r="FL304" s="447"/>
      <c r="FM304" s="447"/>
      <c r="FN304" s="447"/>
      <c r="FO304" s="447"/>
      <c r="FP304" s="447"/>
      <c r="FQ304" s="447"/>
      <c r="FR304" s="447"/>
      <c r="FS304" s="447"/>
      <c r="FT304" s="447"/>
      <c r="FU304" s="447"/>
      <c r="FV304" s="447"/>
      <c r="FW304" s="447"/>
      <c r="FX304"/>
    </row>
    <row r="305" spans="1:180" ht="11.25" customHeight="1">
      <c r="A305"/>
      <c r="B305" s="459"/>
      <c r="C305" s="376"/>
      <c r="D305" s="377"/>
      <c r="E305" s="377"/>
      <c r="F305" s="377"/>
      <c r="G305" s="377"/>
      <c r="H305" s="377"/>
      <c r="I305" s="377"/>
      <c r="J305" s="377"/>
      <c r="K305" s="377"/>
      <c r="L305" s="377"/>
      <c r="M305" s="377"/>
      <c r="N305" s="377"/>
      <c r="O305" s="377"/>
      <c r="P305" s="378"/>
      <c r="Q305" s="415" t="s">
        <v>53</v>
      </c>
      <c r="R305" s="415"/>
      <c r="S305" s="415"/>
      <c r="T305" s="415"/>
      <c r="U305" s="415"/>
      <c r="V305" s="415"/>
      <c r="W305" s="415"/>
      <c r="X305" s="415"/>
      <c r="Y305" s="415"/>
      <c r="Z305" s="415"/>
      <c r="AA305" s="415"/>
      <c r="AB305" s="415"/>
      <c r="AC305" s="415"/>
      <c r="AD305" s="415"/>
      <c r="AE305" s="415"/>
      <c r="AF305" s="415"/>
      <c r="AG305" s="415"/>
      <c r="AH305" s="415"/>
      <c r="AI305" s="415"/>
      <c r="AJ305" s="415"/>
      <c r="AK305" s="415" t="s">
        <v>20</v>
      </c>
      <c r="AL305" s="415"/>
      <c r="AM305" s="415"/>
      <c r="AN305" s="415"/>
      <c r="AO305" s="415"/>
      <c r="AP305" s="415"/>
      <c r="AQ305" s="415"/>
      <c r="AR305" s="415"/>
      <c r="AS305" s="415"/>
      <c r="AT305" s="415"/>
      <c r="AU305" s="415"/>
      <c r="AV305" s="415"/>
      <c r="AW305" s="415"/>
      <c r="AX305" s="415"/>
      <c r="AY305" s="415"/>
      <c r="AZ305" s="415"/>
      <c r="BA305" s="415"/>
      <c r="BB305" s="415"/>
      <c r="BC305" s="415"/>
      <c r="BD305" s="415"/>
      <c r="BE305" s="415"/>
      <c r="BF305" s="415"/>
      <c r="BG305" s="415"/>
      <c r="BH305" s="415"/>
      <c r="BI305" s="415"/>
      <c r="BJ305" s="415"/>
      <c r="BK305" s="415"/>
      <c r="BL305" s="415"/>
      <c r="BM305" s="415"/>
      <c r="BN305" s="416" t="s">
        <v>53</v>
      </c>
      <c r="BO305" s="416"/>
      <c r="BP305" s="416"/>
      <c r="BQ305" s="416"/>
      <c r="BR305" s="416"/>
      <c r="BS305" s="416"/>
      <c r="BT305" s="416"/>
      <c r="BU305" s="416"/>
      <c r="BV305" s="416"/>
      <c r="BW305" s="416"/>
      <c r="BX305" s="416"/>
      <c r="BY305" s="416"/>
      <c r="BZ305" s="416"/>
      <c r="CA305" s="416"/>
      <c r="CB305" s="416"/>
      <c r="CC305" s="416"/>
      <c r="CD305" s="416"/>
      <c r="CE305" s="416"/>
      <c r="CF305" s="416"/>
      <c r="CG305" s="416"/>
      <c r="CH305" s="416"/>
      <c r="CI305" s="416"/>
      <c r="CJ305" s="416"/>
      <c r="CK305" s="416"/>
      <c r="CL305" s="416"/>
      <c r="CM305" s="416"/>
      <c r="CN305" s="416"/>
      <c r="CO305" s="416"/>
      <c r="CP305" s="454" t="s">
        <v>20</v>
      </c>
      <c r="CQ305" s="454"/>
      <c r="CR305" s="454"/>
      <c r="CS305" s="454"/>
      <c r="CT305" s="454"/>
      <c r="CU305" s="454"/>
      <c r="CV305" s="454"/>
      <c r="CW305" s="454"/>
      <c r="CX305" s="454"/>
      <c r="CY305" s="454"/>
      <c r="CZ305" s="454"/>
      <c r="DA305" s="454"/>
      <c r="DB305" s="454"/>
      <c r="DC305" s="454"/>
      <c r="DD305" s="454"/>
      <c r="DE305" s="454"/>
      <c r="DF305" s="454"/>
      <c r="DG305" s="454"/>
      <c r="DH305" s="454"/>
      <c r="DI305" s="454"/>
      <c r="DJ305" s="454"/>
      <c r="DK305" s="454"/>
      <c r="DL305" s="454"/>
      <c r="DM305" s="454"/>
      <c r="DN305" s="454"/>
      <c r="DO305" s="454"/>
      <c r="DP305" s="454"/>
      <c r="DQ305" s="454"/>
      <c r="DR305" s="454"/>
      <c r="DS305" s="454" t="s">
        <v>53</v>
      </c>
      <c r="DT305" s="455"/>
      <c r="DU305" s="455"/>
      <c r="DV305" s="455"/>
      <c r="DW305" s="455"/>
      <c r="DX305" s="455"/>
      <c r="DY305" s="455"/>
      <c r="DZ305" s="455"/>
      <c r="EA305" s="455"/>
      <c r="EB305" s="455"/>
      <c r="EC305" s="455"/>
      <c r="ED305" s="455"/>
      <c r="EE305" s="456"/>
      <c r="EF305" s="442" t="s">
        <v>20</v>
      </c>
      <c r="EG305" s="442"/>
      <c r="EH305" s="442"/>
      <c r="EI305" s="442"/>
      <c r="EJ305" s="442"/>
      <c r="EK305" s="442"/>
      <c r="EL305" s="442"/>
      <c r="EM305" s="442"/>
      <c r="EN305" s="442"/>
      <c r="EO305" s="442"/>
      <c r="EP305" s="442" t="s">
        <v>53</v>
      </c>
      <c r="EQ305" s="442"/>
      <c r="ER305" s="442"/>
      <c r="ES305" s="442"/>
      <c r="ET305" s="442"/>
      <c r="EU305" s="442"/>
      <c r="EV305" s="442"/>
      <c r="EW305" s="442"/>
      <c r="EX305" s="442"/>
      <c r="EY305" s="442" t="s">
        <v>20</v>
      </c>
      <c r="EZ305" s="442"/>
      <c r="FA305" s="442"/>
      <c r="FB305" s="442"/>
      <c r="FC305" s="442"/>
      <c r="FD305" s="442"/>
      <c r="FE305" s="442"/>
      <c r="FF305" s="442"/>
      <c r="FG305" s="442"/>
      <c r="FH305" s="442"/>
      <c r="FI305" s="442"/>
      <c r="FJ305" s="442"/>
      <c r="FK305" s="442" t="s">
        <v>53</v>
      </c>
      <c r="FL305" s="442"/>
      <c r="FM305" s="442"/>
      <c r="FN305" s="442"/>
      <c r="FO305" s="442"/>
      <c r="FP305" s="442"/>
      <c r="FQ305" s="442"/>
      <c r="FR305" s="442"/>
      <c r="FS305" s="442" t="s">
        <v>20</v>
      </c>
      <c r="FT305" s="442"/>
      <c r="FU305" s="442"/>
      <c r="FV305" s="442"/>
      <c r="FW305" s="442"/>
      <c r="FX305"/>
    </row>
    <row r="306" spans="2:179" ht="22.5" customHeight="1">
      <c r="B306" s="408"/>
      <c r="C306" s="278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80"/>
      <c r="Q306" s="415" t="s">
        <v>91</v>
      </c>
      <c r="R306" s="415"/>
      <c r="S306" s="415"/>
      <c r="T306" s="415"/>
      <c r="U306" s="415"/>
      <c r="V306" s="415"/>
      <c r="W306" s="415"/>
      <c r="X306" s="415"/>
      <c r="Y306" s="415"/>
      <c r="Z306" s="415"/>
      <c r="AA306" s="415" t="s">
        <v>92</v>
      </c>
      <c r="AB306" s="415"/>
      <c r="AC306" s="415"/>
      <c r="AD306" s="415"/>
      <c r="AE306" s="415"/>
      <c r="AF306" s="415"/>
      <c r="AG306" s="415"/>
      <c r="AH306" s="415"/>
      <c r="AI306" s="415"/>
      <c r="AJ306" s="415"/>
      <c r="AK306" s="415" t="s">
        <v>91</v>
      </c>
      <c r="AL306" s="415"/>
      <c r="AM306" s="415"/>
      <c r="AN306" s="415"/>
      <c r="AO306" s="415"/>
      <c r="AP306" s="415"/>
      <c r="AQ306" s="415"/>
      <c r="AR306" s="415"/>
      <c r="AS306" s="415"/>
      <c r="AT306" s="415"/>
      <c r="AU306" s="415"/>
      <c r="AV306" s="415"/>
      <c r="AW306" s="415" t="s">
        <v>92</v>
      </c>
      <c r="AX306" s="415"/>
      <c r="AY306" s="415"/>
      <c r="AZ306" s="415"/>
      <c r="BA306" s="415"/>
      <c r="BB306" s="415"/>
      <c r="BC306" s="415"/>
      <c r="BD306" s="415"/>
      <c r="BE306" s="415"/>
      <c r="BF306" s="415"/>
      <c r="BG306" s="415"/>
      <c r="BH306" s="415"/>
      <c r="BI306" s="415"/>
      <c r="BJ306" s="415"/>
      <c r="BK306" s="415"/>
      <c r="BL306" s="415"/>
      <c r="BM306" s="415"/>
      <c r="BN306" s="415" t="s">
        <v>91</v>
      </c>
      <c r="BO306" s="415"/>
      <c r="BP306" s="415"/>
      <c r="BQ306" s="415"/>
      <c r="BR306" s="415"/>
      <c r="BS306" s="415"/>
      <c r="BT306" s="415"/>
      <c r="BU306" s="415"/>
      <c r="BV306" s="415"/>
      <c r="BW306" s="415"/>
      <c r="BX306" s="415"/>
      <c r="BY306" s="415"/>
      <c r="BZ306" s="415"/>
      <c r="CA306" s="415" t="s">
        <v>92</v>
      </c>
      <c r="CB306" s="415"/>
      <c r="CC306" s="415"/>
      <c r="CD306" s="415"/>
      <c r="CE306" s="415"/>
      <c r="CF306" s="415"/>
      <c r="CG306" s="415"/>
      <c r="CH306" s="415"/>
      <c r="CI306" s="415"/>
      <c r="CJ306" s="415"/>
      <c r="CK306" s="415"/>
      <c r="CL306" s="415"/>
      <c r="CM306" s="415"/>
      <c r="CN306" s="415"/>
      <c r="CO306" s="415"/>
      <c r="CP306" s="415" t="s">
        <v>91</v>
      </c>
      <c r="CQ306" s="415"/>
      <c r="CR306" s="415"/>
      <c r="CS306" s="415"/>
      <c r="CT306" s="415"/>
      <c r="CU306" s="415"/>
      <c r="CV306" s="415"/>
      <c r="CW306" s="415"/>
      <c r="CX306" s="415"/>
      <c r="CY306" s="415"/>
      <c r="CZ306" s="415"/>
      <c r="DA306" s="415"/>
      <c r="DB306" s="415"/>
      <c r="DC306" s="415"/>
      <c r="DD306" s="415"/>
      <c r="DE306" s="415" t="s">
        <v>92</v>
      </c>
      <c r="DF306" s="415"/>
      <c r="DG306" s="415"/>
      <c r="DH306" s="415"/>
      <c r="DI306" s="415"/>
      <c r="DJ306" s="415"/>
      <c r="DK306" s="415"/>
      <c r="DL306" s="415"/>
      <c r="DM306" s="415"/>
      <c r="DN306" s="415"/>
      <c r="DO306" s="415"/>
      <c r="DP306" s="415"/>
      <c r="DQ306" s="415"/>
      <c r="DR306" s="415"/>
      <c r="DS306" s="443"/>
      <c r="DT306" s="444"/>
      <c r="DU306" s="444"/>
      <c r="DV306" s="444"/>
      <c r="DW306" s="444"/>
      <c r="DX306" s="444"/>
      <c r="DY306" s="444"/>
      <c r="DZ306" s="444"/>
      <c r="EA306" s="444"/>
      <c r="EB306" s="444"/>
      <c r="EC306" s="444"/>
      <c r="ED306" s="444"/>
      <c r="EE306" s="445"/>
      <c r="EF306" s="443"/>
      <c r="EG306" s="444"/>
      <c r="EH306" s="444"/>
      <c r="EI306" s="444"/>
      <c r="EJ306" s="444"/>
      <c r="EK306" s="444"/>
      <c r="EL306" s="444"/>
      <c r="EM306" s="444"/>
      <c r="EN306" s="444"/>
      <c r="EO306" s="445"/>
      <c r="EP306" s="443"/>
      <c r="EQ306" s="444"/>
      <c r="ER306" s="444"/>
      <c r="ES306" s="444"/>
      <c r="ET306" s="444"/>
      <c r="EU306" s="444"/>
      <c r="EV306" s="444"/>
      <c r="EW306" s="444"/>
      <c r="EX306" s="445"/>
      <c r="EY306" s="443"/>
      <c r="EZ306" s="444"/>
      <c r="FA306" s="444"/>
      <c r="FB306" s="444"/>
      <c r="FC306" s="444"/>
      <c r="FD306" s="444"/>
      <c r="FE306" s="444"/>
      <c r="FF306" s="444"/>
      <c r="FG306" s="444"/>
      <c r="FH306" s="444"/>
      <c r="FI306" s="444"/>
      <c r="FJ306" s="445"/>
      <c r="FK306" s="443"/>
      <c r="FL306" s="444"/>
      <c r="FM306" s="444"/>
      <c r="FN306" s="444"/>
      <c r="FO306" s="444"/>
      <c r="FP306" s="444"/>
      <c r="FQ306" s="444"/>
      <c r="FR306" s="445"/>
      <c r="FS306" s="443"/>
      <c r="FT306" s="444"/>
      <c r="FU306" s="444"/>
      <c r="FV306" s="444"/>
      <c r="FW306" s="445"/>
    </row>
    <row r="307" spans="2:179" s="1" customFormat="1" ht="13.5" customHeight="1">
      <c r="B307" s="68">
        <v>1</v>
      </c>
      <c r="C307" s="305">
        <v>2</v>
      </c>
      <c r="D307" s="305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>
        <v>3</v>
      </c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>
        <v>4</v>
      </c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>
        <v>5</v>
      </c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>
        <v>6</v>
      </c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>
        <v>7</v>
      </c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>
        <v>8</v>
      </c>
      <c r="CB307" s="305"/>
      <c r="CC307" s="305"/>
      <c r="CD307" s="305"/>
      <c r="CE307" s="305"/>
      <c r="CF307" s="305"/>
      <c r="CG307" s="305"/>
      <c r="CH307" s="305"/>
      <c r="CI307" s="305"/>
      <c r="CJ307" s="305"/>
      <c r="CK307" s="305"/>
      <c r="CL307" s="305"/>
      <c r="CM307" s="305"/>
      <c r="CN307" s="305"/>
      <c r="CO307" s="305"/>
      <c r="CP307" s="305">
        <v>9</v>
      </c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  <c r="DB307" s="305"/>
      <c r="DC307" s="305"/>
      <c r="DD307" s="305"/>
      <c r="DE307" s="305">
        <v>10</v>
      </c>
      <c r="DF307" s="305"/>
      <c r="DG307" s="305"/>
      <c r="DH307" s="305"/>
      <c r="DI307" s="305"/>
      <c r="DJ307" s="305"/>
      <c r="DK307" s="305"/>
      <c r="DL307" s="305"/>
      <c r="DM307" s="305"/>
      <c r="DN307" s="305"/>
      <c r="DO307" s="305"/>
      <c r="DP307" s="305"/>
      <c r="DQ307" s="305"/>
      <c r="DR307" s="305"/>
      <c r="DS307" s="436">
        <v>11</v>
      </c>
      <c r="DT307" s="437"/>
      <c r="DU307" s="437"/>
      <c r="DV307" s="437"/>
      <c r="DW307" s="437"/>
      <c r="DX307" s="437"/>
      <c r="DY307" s="437"/>
      <c r="DZ307" s="437"/>
      <c r="EA307" s="437"/>
      <c r="EB307" s="437"/>
      <c r="EC307" s="437"/>
      <c r="ED307" s="437"/>
      <c r="EE307" s="438"/>
      <c r="EF307" s="305">
        <v>12</v>
      </c>
      <c r="EG307" s="305"/>
      <c r="EH307" s="305"/>
      <c r="EI307" s="305"/>
      <c r="EJ307" s="305"/>
      <c r="EK307" s="305"/>
      <c r="EL307" s="305"/>
      <c r="EM307" s="305"/>
      <c r="EN307" s="305"/>
      <c r="EO307" s="305"/>
      <c r="EP307" s="305">
        <v>13</v>
      </c>
      <c r="EQ307" s="305"/>
      <c r="ER307" s="305"/>
      <c r="ES307" s="305"/>
      <c r="ET307" s="305"/>
      <c r="EU307" s="305"/>
      <c r="EV307" s="305"/>
      <c r="EW307" s="305"/>
      <c r="EX307" s="305"/>
      <c r="EY307" s="305">
        <v>14</v>
      </c>
      <c r="EZ307" s="305"/>
      <c r="FA307" s="305"/>
      <c r="FB307" s="305"/>
      <c r="FC307" s="305"/>
      <c r="FD307" s="305"/>
      <c r="FE307" s="305"/>
      <c r="FF307" s="305"/>
      <c r="FG307" s="305"/>
      <c r="FH307" s="305"/>
      <c r="FI307" s="305"/>
      <c r="FJ307" s="305"/>
      <c r="FK307" s="305">
        <v>15</v>
      </c>
      <c r="FL307" s="305"/>
      <c r="FM307" s="305"/>
      <c r="FN307" s="305"/>
      <c r="FO307" s="305"/>
      <c r="FP307" s="305"/>
      <c r="FQ307" s="305"/>
      <c r="FR307" s="305"/>
      <c r="FS307" s="305">
        <v>16</v>
      </c>
      <c r="FT307" s="305"/>
      <c r="FU307" s="305"/>
      <c r="FV307" s="305"/>
      <c r="FW307" s="305"/>
    </row>
    <row r="308" spans="2:179" s="35" customFormat="1" ht="53.25" customHeight="1">
      <c r="B308" s="132" t="s">
        <v>207</v>
      </c>
      <c r="C308" s="429" t="s">
        <v>29</v>
      </c>
      <c r="D308" s="429"/>
      <c r="E308" s="429"/>
      <c r="F308" s="429"/>
      <c r="G308" s="429"/>
      <c r="H308" s="429"/>
      <c r="I308" s="429"/>
      <c r="J308" s="429"/>
      <c r="K308" s="429"/>
      <c r="L308" s="429"/>
      <c r="M308" s="429"/>
      <c r="N308" s="429"/>
      <c r="O308" s="429"/>
      <c r="P308" s="429"/>
      <c r="Q308" s="430">
        <f>Q309+Q310</f>
        <v>22</v>
      </c>
      <c r="R308" s="430"/>
      <c r="S308" s="430"/>
      <c r="T308" s="430"/>
      <c r="U308" s="430"/>
      <c r="V308" s="430"/>
      <c r="W308" s="430"/>
      <c r="X308" s="430"/>
      <c r="Y308" s="430"/>
      <c r="Z308" s="430"/>
      <c r="AA308" s="430">
        <f>AA309+AA310</f>
        <v>22</v>
      </c>
      <c r="AB308" s="430"/>
      <c r="AC308" s="430"/>
      <c r="AD308" s="430"/>
      <c r="AE308" s="430"/>
      <c r="AF308" s="430"/>
      <c r="AG308" s="430"/>
      <c r="AH308" s="430"/>
      <c r="AI308" s="430"/>
      <c r="AJ308" s="430"/>
      <c r="AK308" s="39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1"/>
      <c r="AW308" s="39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1"/>
      <c r="BN308" s="430">
        <f>BN309+BN310</f>
        <v>15</v>
      </c>
      <c r="BO308" s="430"/>
      <c r="BP308" s="430"/>
      <c r="BQ308" s="430"/>
      <c r="BR308" s="430"/>
      <c r="BS308" s="430"/>
      <c r="BT308" s="430"/>
      <c r="BU308" s="430"/>
      <c r="BV308" s="430"/>
      <c r="BW308" s="430"/>
      <c r="BX308" s="430"/>
      <c r="BY308" s="430"/>
      <c r="BZ308" s="430"/>
      <c r="CA308" s="435">
        <f>CA310+CA309</f>
        <v>15</v>
      </c>
      <c r="CB308" s="435"/>
      <c r="CC308" s="435"/>
      <c r="CD308" s="435"/>
      <c r="CE308" s="435"/>
      <c r="CF308" s="435"/>
      <c r="CG308" s="435"/>
      <c r="CH308" s="435"/>
      <c r="CI308" s="435"/>
      <c r="CJ308" s="435"/>
      <c r="CK308" s="435"/>
      <c r="CL308" s="435"/>
      <c r="CM308" s="435"/>
      <c r="CN308" s="435"/>
      <c r="CO308" s="435"/>
      <c r="CP308" s="117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8"/>
      <c r="DB308" s="118"/>
      <c r="DC308" s="118"/>
      <c r="DD308" s="119"/>
      <c r="DE308" s="117"/>
      <c r="DF308" s="118"/>
      <c r="DG308" s="118"/>
      <c r="DH308" s="118"/>
      <c r="DI308" s="118"/>
      <c r="DJ308" s="118"/>
      <c r="DK308" s="118"/>
      <c r="DL308" s="118"/>
      <c r="DM308" s="118"/>
      <c r="DN308" s="118"/>
      <c r="DO308" s="118"/>
      <c r="DP308" s="118"/>
      <c r="DQ308" s="118"/>
      <c r="DR308" s="119"/>
      <c r="DS308" s="439">
        <f>DS309+DS310</f>
        <v>15</v>
      </c>
      <c r="DT308" s="440"/>
      <c r="DU308" s="440"/>
      <c r="DV308" s="440"/>
      <c r="DW308" s="440"/>
      <c r="DX308" s="440"/>
      <c r="DY308" s="440"/>
      <c r="DZ308" s="440"/>
      <c r="EA308" s="440"/>
      <c r="EB308" s="440"/>
      <c r="EC308" s="440"/>
      <c r="ED308" s="440"/>
      <c r="EE308" s="441"/>
      <c r="EF308" s="117"/>
      <c r="EG308" s="118"/>
      <c r="EH308" s="118"/>
      <c r="EI308" s="118"/>
      <c r="EJ308" s="118"/>
      <c r="EK308" s="118"/>
      <c r="EL308" s="118"/>
      <c r="EM308" s="118"/>
      <c r="EN308" s="118"/>
      <c r="EO308" s="119"/>
      <c r="EP308" s="435">
        <f>EP309+EP310</f>
        <v>15</v>
      </c>
      <c r="EQ308" s="435"/>
      <c r="ER308" s="435"/>
      <c r="ES308" s="435"/>
      <c r="ET308" s="435"/>
      <c r="EU308" s="435"/>
      <c r="EV308" s="435"/>
      <c r="EW308" s="435"/>
      <c r="EX308" s="435"/>
      <c r="EY308" s="117"/>
      <c r="EZ308" s="118"/>
      <c r="FA308" s="118"/>
      <c r="FB308" s="118"/>
      <c r="FC308" s="40"/>
      <c r="FD308" s="40"/>
      <c r="FE308" s="40"/>
      <c r="FF308" s="40"/>
      <c r="FG308" s="40"/>
      <c r="FH308" s="40"/>
      <c r="FI308" s="40"/>
      <c r="FJ308" s="41"/>
      <c r="FK308" s="430">
        <f>FK309+FK310</f>
        <v>15</v>
      </c>
      <c r="FL308" s="430"/>
      <c r="FM308" s="430"/>
      <c r="FN308" s="430"/>
      <c r="FO308" s="430"/>
      <c r="FP308" s="430"/>
      <c r="FQ308" s="430"/>
      <c r="FR308" s="430"/>
      <c r="FS308" s="39"/>
      <c r="FT308" s="40"/>
      <c r="FU308" s="40"/>
      <c r="FV308" s="40"/>
      <c r="FW308" s="41"/>
    </row>
    <row r="309" spans="1:180" ht="11.25" customHeight="1">
      <c r="A309"/>
      <c r="B309" s="69"/>
      <c r="C309" s="434" t="s">
        <v>93</v>
      </c>
      <c r="D309" s="434"/>
      <c r="E309" s="434"/>
      <c r="F309" s="434"/>
      <c r="G309" s="434"/>
      <c r="H309" s="434"/>
      <c r="I309" s="434"/>
      <c r="J309" s="434"/>
      <c r="K309" s="434"/>
      <c r="L309" s="434"/>
      <c r="M309" s="434"/>
      <c r="N309" s="434"/>
      <c r="O309" s="434"/>
      <c r="P309" s="434"/>
      <c r="Q309" s="426">
        <v>9</v>
      </c>
      <c r="R309" s="426"/>
      <c r="S309" s="426"/>
      <c r="T309" s="426"/>
      <c r="U309" s="426"/>
      <c r="V309" s="426"/>
      <c r="W309" s="426"/>
      <c r="X309" s="426"/>
      <c r="Y309" s="426"/>
      <c r="Z309" s="426"/>
      <c r="AA309" s="431">
        <v>9</v>
      </c>
      <c r="AB309" s="432"/>
      <c r="AC309" s="432"/>
      <c r="AD309" s="432"/>
      <c r="AE309" s="432"/>
      <c r="AF309" s="432"/>
      <c r="AG309" s="432"/>
      <c r="AH309" s="432"/>
      <c r="AI309" s="432"/>
      <c r="AJ309" s="433"/>
      <c r="AK309" s="70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2"/>
      <c r="AW309" s="70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2"/>
      <c r="BN309" s="426">
        <v>9</v>
      </c>
      <c r="BO309" s="426"/>
      <c r="BP309" s="426"/>
      <c r="BQ309" s="426"/>
      <c r="BR309" s="426"/>
      <c r="BS309" s="426"/>
      <c r="BT309" s="426"/>
      <c r="BU309" s="426"/>
      <c r="BV309" s="426"/>
      <c r="BW309" s="426"/>
      <c r="BX309" s="426"/>
      <c r="BY309" s="426"/>
      <c r="BZ309" s="426"/>
      <c r="CA309" s="427">
        <v>9</v>
      </c>
      <c r="CB309" s="427"/>
      <c r="CC309" s="427"/>
      <c r="CD309" s="427"/>
      <c r="CE309" s="427"/>
      <c r="CF309" s="427"/>
      <c r="CG309" s="427"/>
      <c r="CH309" s="427"/>
      <c r="CI309" s="427"/>
      <c r="CJ309" s="427"/>
      <c r="CK309" s="427"/>
      <c r="CL309" s="427"/>
      <c r="CM309" s="427"/>
      <c r="CN309" s="427"/>
      <c r="CO309" s="427"/>
      <c r="CP309" s="120"/>
      <c r="CQ309" s="121"/>
      <c r="CR309" s="121"/>
      <c r="CS309" s="121"/>
      <c r="CT309" s="121"/>
      <c r="CU309" s="121"/>
      <c r="CV309" s="121"/>
      <c r="CW309" s="121"/>
      <c r="CX309" s="121"/>
      <c r="CY309" s="121"/>
      <c r="CZ309" s="121"/>
      <c r="DA309" s="121"/>
      <c r="DB309" s="121"/>
      <c r="DC309" s="121"/>
      <c r="DD309" s="122"/>
      <c r="DE309" s="120"/>
      <c r="DF309" s="121"/>
      <c r="DG309" s="121"/>
      <c r="DH309" s="121"/>
      <c r="DI309" s="121"/>
      <c r="DJ309" s="121"/>
      <c r="DK309" s="121"/>
      <c r="DL309" s="121"/>
      <c r="DM309" s="121"/>
      <c r="DN309" s="121"/>
      <c r="DO309" s="121"/>
      <c r="DP309" s="121"/>
      <c r="DQ309" s="121"/>
      <c r="DR309" s="122"/>
      <c r="DS309" s="423">
        <v>9</v>
      </c>
      <c r="DT309" s="424"/>
      <c r="DU309" s="424"/>
      <c r="DV309" s="424"/>
      <c r="DW309" s="424"/>
      <c r="DX309" s="424"/>
      <c r="DY309" s="424"/>
      <c r="DZ309" s="424"/>
      <c r="EA309" s="424"/>
      <c r="EB309" s="424"/>
      <c r="EC309" s="424"/>
      <c r="ED309" s="424"/>
      <c r="EE309" s="425"/>
      <c r="EF309" s="120"/>
      <c r="EG309" s="121"/>
      <c r="EH309" s="121"/>
      <c r="EI309" s="121"/>
      <c r="EJ309" s="121"/>
      <c r="EK309" s="121"/>
      <c r="EL309" s="121"/>
      <c r="EM309" s="121"/>
      <c r="EN309" s="121"/>
      <c r="EO309" s="122"/>
      <c r="EP309" s="427">
        <v>9</v>
      </c>
      <c r="EQ309" s="427"/>
      <c r="ER309" s="427"/>
      <c r="ES309" s="427"/>
      <c r="ET309" s="427"/>
      <c r="EU309" s="427"/>
      <c r="EV309" s="427"/>
      <c r="EW309" s="427"/>
      <c r="EX309" s="427"/>
      <c r="EY309" s="120"/>
      <c r="EZ309" s="121"/>
      <c r="FA309" s="121"/>
      <c r="FB309" s="121"/>
      <c r="FC309" s="71"/>
      <c r="FD309" s="71"/>
      <c r="FE309" s="71"/>
      <c r="FF309" s="71"/>
      <c r="FG309" s="71"/>
      <c r="FH309" s="71"/>
      <c r="FI309" s="71"/>
      <c r="FJ309" s="72"/>
      <c r="FK309" s="426">
        <v>9</v>
      </c>
      <c r="FL309" s="426"/>
      <c r="FM309" s="426"/>
      <c r="FN309" s="426"/>
      <c r="FO309" s="426"/>
      <c r="FP309" s="426"/>
      <c r="FQ309" s="426"/>
      <c r="FR309" s="426"/>
      <c r="FS309" s="70"/>
      <c r="FT309" s="71"/>
      <c r="FU309" s="71"/>
      <c r="FV309" s="71"/>
      <c r="FW309" s="72"/>
      <c r="FX309"/>
    </row>
    <row r="310" spans="1:180" ht="11.25" customHeight="1">
      <c r="A310"/>
      <c r="B310" s="69"/>
      <c r="C310" s="434" t="s">
        <v>94</v>
      </c>
      <c r="D310" s="434"/>
      <c r="E310" s="434"/>
      <c r="F310" s="434"/>
      <c r="G310" s="434"/>
      <c r="H310" s="434"/>
      <c r="I310" s="434"/>
      <c r="J310" s="434"/>
      <c r="K310" s="434"/>
      <c r="L310" s="434"/>
      <c r="M310" s="434"/>
      <c r="N310" s="434"/>
      <c r="O310" s="434"/>
      <c r="P310" s="434"/>
      <c r="Q310" s="426">
        <v>13</v>
      </c>
      <c r="R310" s="426"/>
      <c r="S310" s="426"/>
      <c r="T310" s="426"/>
      <c r="U310" s="426"/>
      <c r="V310" s="426"/>
      <c r="W310" s="426"/>
      <c r="X310" s="426"/>
      <c r="Y310" s="426"/>
      <c r="Z310" s="426"/>
      <c r="AA310" s="426">
        <v>13</v>
      </c>
      <c r="AB310" s="426"/>
      <c r="AC310" s="426"/>
      <c r="AD310" s="426"/>
      <c r="AE310" s="426"/>
      <c r="AF310" s="426"/>
      <c r="AG310" s="426"/>
      <c r="AH310" s="426"/>
      <c r="AI310" s="426"/>
      <c r="AJ310" s="426"/>
      <c r="AK310" s="70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2"/>
      <c r="AW310" s="70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2"/>
      <c r="BN310" s="426">
        <v>6</v>
      </c>
      <c r="BO310" s="426"/>
      <c r="BP310" s="426"/>
      <c r="BQ310" s="426"/>
      <c r="BR310" s="426"/>
      <c r="BS310" s="426"/>
      <c r="BT310" s="426"/>
      <c r="BU310" s="426"/>
      <c r="BV310" s="426"/>
      <c r="BW310" s="426"/>
      <c r="BX310" s="426"/>
      <c r="BY310" s="426"/>
      <c r="BZ310" s="426"/>
      <c r="CA310" s="427">
        <v>6</v>
      </c>
      <c r="CB310" s="427"/>
      <c r="CC310" s="427"/>
      <c r="CD310" s="427"/>
      <c r="CE310" s="427"/>
      <c r="CF310" s="427"/>
      <c r="CG310" s="427"/>
      <c r="CH310" s="427"/>
      <c r="CI310" s="427"/>
      <c r="CJ310" s="427"/>
      <c r="CK310" s="427"/>
      <c r="CL310" s="427"/>
      <c r="CM310" s="427"/>
      <c r="CN310" s="427"/>
      <c r="CO310" s="427"/>
      <c r="CP310" s="120"/>
      <c r="CQ310" s="121"/>
      <c r="CR310" s="121"/>
      <c r="CS310" s="121"/>
      <c r="CT310" s="121"/>
      <c r="CU310" s="121"/>
      <c r="CV310" s="121"/>
      <c r="CW310" s="121"/>
      <c r="CX310" s="121"/>
      <c r="CY310" s="121"/>
      <c r="CZ310" s="121"/>
      <c r="DA310" s="121"/>
      <c r="DB310" s="121"/>
      <c r="DC310" s="121"/>
      <c r="DD310" s="122"/>
      <c r="DE310" s="120"/>
      <c r="DF310" s="121"/>
      <c r="DG310" s="121"/>
      <c r="DH310" s="121"/>
      <c r="DI310" s="121"/>
      <c r="DJ310" s="121"/>
      <c r="DK310" s="121"/>
      <c r="DL310" s="121"/>
      <c r="DM310" s="121"/>
      <c r="DN310" s="121"/>
      <c r="DO310" s="121"/>
      <c r="DP310" s="121"/>
      <c r="DQ310" s="121"/>
      <c r="DR310" s="122"/>
      <c r="DS310" s="423">
        <v>6</v>
      </c>
      <c r="DT310" s="424"/>
      <c r="DU310" s="424"/>
      <c r="DV310" s="424"/>
      <c r="DW310" s="424"/>
      <c r="DX310" s="424"/>
      <c r="DY310" s="424"/>
      <c r="DZ310" s="424"/>
      <c r="EA310" s="424"/>
      <c r="EB310" s="424"/>
      <c r="EC310" s="424"/>
      <c r="ED310" s="424"/>
      <c r="EE310" s="425"/>
      <c r="EF310" s="120"/>
      <c r="EG310" s="121"/>
      <c r="EH310" s="121"/>
      <c r="EI310" s="121"/>
      <c r="EJ310" s="121"/>
      <c r="EK310" s="121"/>
      <c r="EL310" s="121"/>
      <c r="EM310" s="121"/>
      <c r="EN310" s="121"/>
      <c r="EO310" s="122"/>
      <c r="EP310" s="427">
        <v>6</v>
      </c>
      <c r="EQ310" s="427"/>
      <c r="ER310" s="427"/>
      <c r="ES310" s="427"/>
      <c r="ET310" s="427"/>
      <c r="EU310" s="427"/>
      <c r="EV310" s="427"/>
      <c r="EW310" s="427"/>
      <c r="EX310" s="427"/>
      <c r="EY310" s="120"/>
      <c r="EZ310" s="121"/>
      <c r="FA310" s="121"/>
      <c r="FB310" s="121"/>
      <c r="FC310" s="71"/>
      <c r="FD310" s="71"/>
      <c r="FE310" s="71"/>
      <c r="FF310" s="71"/>
      <c r="FG310" s="71"/>
      <c r="FH310" s="71"/>
      <c r="FI310" s="71"/>
      <c r="FJ310" s="72"/>
      <c r="FK310" s="426">
        <v>6</v>
      </c>
      <c r="FL310" s="426"/>
      <c r="FM310" s="426"/>
      <c r="FN310" s="426"/>
      <c r="FO310" s="426"/>
      <c r="FP310" s="426"/>
      <c r="FQ310" s="426"/>
      <c r="FR310" s="426"/>
      <c r="FS310" s="70"/>
      <c r="FT310" s="71"/>
      <c r="FU310" s="71"/>
      <c r="FV310" s="71"/>
      <c r="FW310" s="72"/>
      <c r="FX310"/>
    </row>
    <row r="311" spans="2:179" s="8" customFormat="1" ht="11.25" customHeight="1">
      <c r="B311" s="59"/>
      <c r="C311" s="299" t="s">
        <v>95</v>
      </c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422">
        <f>Q308</f>
        <v>22</v>
      </c>
      <c r="R311" s="422"/>
      <c r="S311" s="422"/>
      <c r="T311" s="422"/>
      <c r="U311" s="422"/>
      <c r="V311" s="422"/>
      <c r="W311" s="422"/>
      <c r="X311" s="422"/>
      <c r="Y311" s="422"/>
      <c r="Z311" s="422"/>
      <c r="AA311" s="422">
        <f>AA308</f>
        <v>22</v>
      </c>
      <c r="AB311" s="422"/>
      <c r="AC311" s="422"/>
      <c r="AD311" s="422"/>
      <c r="AE311" s="422"/>
      <c r="AF311" s="422"/>
      <c r="AG311" s="422"/>
      <c r="AH311" s="422"/>
      <c r="AI311" s="422"/>
      <c r="AJ311" s="422"/>
      <c r="AK311" s="49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1"/>
      <c r="AW311" s="49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1"/>
      <c r="BN311" s="422">
        <f>BN308</f>
        <v>15</v>
      </c>
      <c r="BO311" s="422"/>
      <c r="BP311" s="422"/>
      <c r="BQ311" s="422"/>
      <c r="BR311" s="422"/>
      <c r="BS311" s="422"/>
      <c r="BT311" s="422"/>
      <c r="BU311" s="422"/>
      <c r="BV311" s="422"/>
      <c r="BW311" s="422"/>
      <c r="BX311" s="422"/>
      <c r="BY311" s="422"/>
      <c r="BZ311" s="422"/>
      <c r="CA311" s="524">
        <f>CA308</f>
        <v>15</v>
      </c>
      <c r="CB311" s="524"/>
      <c r="CC311" s="524"/>
      <c r="CD311" s="524"/>
      <c r="CE311" s="524"/>
      <c r="CF311" s="524"/>
      <c r="CG311" s="524"/>
      <c r="CH311" s="524"/>
      <c r="CI311" s="524"/>
      <c r="CJ311" s="524"/>
      <c r="CK311" s="524"/>
      <c r="CL311" s="524"/>
      <c r="CM311" s="524"/>
      <c r="CN311" s="524"/>
      <c r="CO311" s="524"/>
      <c r="CP311" s="123"/>
      <c r="CQ311" s="124"/>
      <c r="CR311" s="124"/>
      <c r="CS311" s="124"/>
      <c r="CT311" s="124"/>
      <c r="CU311" s="124"/>
      <c r="CV311" s="124"/>
      <c r="CW311" s="124"/>
      <c r="CX311" s="124"/>
      <c r="CY311" s="124"/>
      <c r="CZ311" s="124"/>
      <c r="DA311" s="124"/>
      <c r="DB311" s="124"/>
      <c r="DC311" s="124"/>
      <c r="DD311" s="125"/>
      <c r="DE311" s="123"/>
      <c r="DF311" s="124"/>
      <c r="DG311" s="124"/>
      <c r="DH311" s="124"/>
      <c r="DI311" s="124"/>
      <c r="DJ311" s="124"/>
      <c r="DK311" s="124"/>
      <c r="DL311" s="124"/>
      <c r="DM311" s="124"/>
      <c r="DN311" s="124"/>
      <c r="DO311" s="124"/>
      <c r="DP311" s="124"/>
      <c r="DQ311" s="124"/>
      <c r="DR311" s="125"/>
      <c r="DS311" s="525">
        <f>DS308</f>
        <v>15</v>
      </c>
      <c r="DT311" s="526"/>
      <c r="DU311" s="526"/>
      <c r="DV311" s="526"/>
      <c r="DW311" s="526"/>
      <c r="DX311" s="526"/>
      <c r="DY311" s="526"/>
      <c r="DZ311" s="526"/>
      <c r="EA311" s="526"/>
      <c r="EB311" s="526"/>
      <c r="EC311" s="526"/>
      <c r="ED311" s="526"/>
      <c r="EE311" s="527"/>
      <c r="EF311" s="123"/>
      <c r="EG311" s="124"/>
      <c r="EH311" s="124"/>
      <c r="EI311" s="124"/>
      <c r="EJ311" s="124"/>
      <c r="EK311" s="124"/>
      <c r="EL311" s="124"/>
      <c r="EM311" s="124"/>
      <c r="EN311" s="124"/>
      <c r="EO311" s="125"/>
      <c r="EP311" s="524">
        <f>EP308</f>
        <v>15</v>
      </c>
      <c r="EQ311" s="524"/>
      <c r="ER311" s="524"/>
      <c r="ES311" s="524"/>
      <c r="ET311" s="524"/>
      <c r="EU311" s="524"/>
      <c r="EV311" s="524"/>
      <c r="EW311" s="524"/>
      <c r="EX311" s="524"/>
      <c r="EY311" s="123"/>
      <c r="EZ311" s="124"/>
      <c r="FA311" s="124"/>
      <c r="FB311" s="124"/>
      <c r="FC311" s="50"/>
      <c r="FD311" s="50"/>
      <c r="FE311" s="50"/>
      <c r="FF311" s="50"/>
      <c r="FG311" s="50"/>
      <c r="FH311" s="50"/>
      <c r="FI311" s="50"/>
      <c r="FJ311" s="51"/>
      <c r="FK311" s="422">
        <f>FK308</f>
        <v>15</v>
      </c>
      <c r="FL311" s="422"/>
      <c r="FM311" s="422"/>
      <c r="FN311" s="422"/>
      <c r="FO311" s="422"/>
      <c r="FP311" s="422"/>
      <c r="FQ311" s="422"/>
      <c r="FR311" s="422"/>
      <c r="FS311" s="49"/>
      <c r="FT311" s="50"/>
      <c r="FU311" s="50"/>
      <c r="FV311" s="50"/>
      <c r="FW311" s="51"/>
    </row>
    <row r="312" spans="2:179" s="1" customFormat="1" ht="22.5" customHeight="1">
      <c r="B312" s="42"/>
      <c r="C312" s="233" t="s">
        <v>96</v>
      </c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421" t="s">
        <v>27</v>
      </c>
      <c r="R312" s="421"/>
      <c r="S312" s="421"/>
      <c r="T312" s="421"/>
      <c r="U312" s="421"/>
      <c r="V312" s="421"/>
      <c r="W312" s="421"/>
      <c r="X312" s="421"/>
      <c r="Y312" s="421"/>
      <c r="Z312" s="421"/>
      <c r="AA312" s="421" t="s">
        <v>27</v>
      </c>
      <c r="AB312" s="421"/>
      <c r="AC312" s="421"/>
      <c r="AD312" s="421"/>
      <c r="AE312" s="421"/>
      <c r="AF312" s="421"/>
      <c r="AG312" s="421"/>
      <c r="AH312" s="421"/>
      <c r="AI312" s="421"/>
      <c r="AJ312" s="421"/>
      <c r="AK312" s="70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2"/>
      <c r="AW312" s="70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2"/>
      <c r="BN312" s="421" t="s">
        <v>27</v>
      </c>
      <c r="BO312" s="421"/>
      <c r="BP312" s="421"/>
      <c r="BQ312" s="421"/>
      <c r="BR312" s="421"/>
      <c r="BS312" s="421"/>
      <c r="BT312" s="421"/>
      <c r="BU312" s="421"/>
      <c r="BV312" s="421"/>
      <c r="BW312" s="421"/>
      <c r="BX312" s="421"/>
      <c r="BY312" s="421"/>
      <c r="BZ312" s="421"/>
      <c r="CA312" s="428" t="s">
        <v>27</v>
      </c>
      <c r="CB312" s="428"/>
      <c r="CC312" s="428"/>
      <c r="CD312" s="428"/>
      <c r="CE312" s="428"/>
      <c r="CF312" s="428"/>
      <c r="CG312" s="428"/>
      <c r="CH312" s="428"/>
      <c r="CI312" s="428"/>
      <c r="CJ312" s="428"/>
      <c r="CK312" s="428"/>
      <c r="CL312" s="428"/>
      <c r="CM312" s="428"/>
      <c r="CN312" s="428"/>
      <c r="CO312" s="428"/>
      <c r="CP312" s="120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2"/>
      <c r="DE312" s="120"/>
      <c r="DF312" s="121"/>
      <c r="DG312" s="121"/>
      <c r="DH312" s="121"/>
      <c r="DI312" s="121"/>
      <c r="DJ312" s="121"/>
      <c r="DK312" s="121"/>
      <c r="DL312" s="121"/>
      <c r="DM312" s="121"/>
      <c r="DN312" s="121"/>
      <c r="DO312" s="121"/>
      <c r="DP312" s="121"/>
      <c r="DQ312" s="121"/>
      <c r="DR312" s="122"/>
      <c r="DS312" s="192" t="s">
        <v>27</v>
      </c>
      <c r="DT312" s="193"/>
      <c r="DU312" s="193"/>
      <c r="DV312" s="193"/>
      <c r="DW312" s="193"/>
      <c r="DX312" s="193"/>
      <c r="DY312" s="193"/>
      <c r="DZ312" s="193"/>
      <c r="EA312" s="193"/>
      <c r="EB312" s="193"/>
      <c r="EC312" s="193"/>
      <c r="ED312" s="193"/>
      <c r="EE312" s="194"/>
      <c r="EF312" s="120"/>
      <c r="EG312" s="121"/>
      <c r="EH312" s="121"/>
      <c r="EI312" s="121"/>
      <c r="EJ312" s="121"/>
      <c r="EK312" s="121"/>
      <c r="EL312" s="121"/>
      <c r="EM312" s="121"/>
      <c r="EN312" s="121"/>
      <c r="EO312" s="122"/>
      <c r="EP312" s="428" t="s">
        <v>27</v>
      </c>
      <c r="EQ312" s="428"/>
      <c r="ER312" s="428"/>
      <c r="ES312" s="428"/>
      <c r="ET312" s="428"/>
      <c r="EU312" s="428"/>
      <c r="EV312" s="428"/>
      <c r="EW312" s="428"/>
      <c r="EX312" s="428"/>
      <c r="EY312" s="120"/>
      <c r="EZ312" s="121"/>
      <c r="FA312" s="121"/>
      <c r="FB312" s="121"/>
      <c r="FC312" s="71"/>
      <c r="FD312" s="71"/>
      <c r="FE312" s="71"/>
      <c r="FF312" s="71"/>
      <c r="FG312" s="71"/>
      <c r="FH312" s="71"/>
      <c r="FI312" s="71"/>
      <c r="FJ312" s="72"/>
      <c r="FK312" s="421" t="s">
        <v>27</v>
      </c>
      <c r="FL312" s="421"/>
      <c r="FM312" s="421"/>
      <c r="FN312" s="421"/>
      <c r="FO312" s="421"/>
      <c r="FP312" s="421"/>
      <c r="FQ312" s="421"/>
      <c r="FR312" s="421"/>
      <c r="FS312" s="70"/>
      <c r="FT312" s="71"/>
      <c r="FU312" s="71"/>
      <c r="FV312" s="71"/>
      <c r="FW312" s="72"/>
    </row>
    <row r="313" spans="1:180" ht="11.2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</row>
    <row r="314" spans="2:134" s="8" customFormat="1" ht="11.25" customHeight="1">
      <c r="B314" s="243" t="s">
        <v>97</v>
      </c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  <c r="AP314" s="243"/>
      <c r="AQ314" s="243"/>
      <c r="AR314" s="243"/>
      <c r="AS314" s="243"/>
      <c r="AT314" s="243"/>
      <c r="AU314" s="243"/>
      <c r="AV314" s="243"/>
      <c r="AW314" s="243"/>
      <c r="AX314" s="243"/>
      <c r="AY314" s="243"/>
      <c r="AZ314" s="243"/>
      <c r="BA314" s="243"/>
      <c r="BB314" s="243"/>
      <c r="BC314" s="243"/>
      <c r="BD314" s="243"/>
      <c r="BE314" s="243"/>
      <c r="BF314" s="243"/>
      <c r="BG314" s="243"/>
      <c r="BH314" s="243"/>
      <c r="BI314" s="243"/>
      <c r="BJ314" s="243"/>
      <c r="BK314" s="243"/>
      <c r="BL314" s="243"/>
      <c r="BM314" s="243"/>
      <c r="BN314" s="243"/>
      <c r="BO314" s="243"/>
      <c r="BP314" s="243"/>
      <c r="BQ314" s="243"/>
      <c r="BR314" s="243"/>
      <c r="BS314" s="243"/>
      <c r="BT314" s="243"/>
      <c r="BU314" s="243"/>
      <c r="BV314" s="243"/>
      <c r="BW314" s="243"/>
      <c r="BX314" s="243"/>
      <c r="BY314" s="243"/>
      <c r="BZ314" s="243"/>
      <c r="CA314" s="243"/>
      <c r="CB314" s="243"/>
      <c r="CC314" s="243"/>
      <c r="CD314" s="243"/>
      <c r="CE314" s="243"/>
      <c r="CF314" s="243"/>
      <c r="CG314" s="243"/>
      <c r="CH314" s="243"/>
      <c r="CI314" s="243"/>
      <c r="CJ314" s="243"/>
      <c r="CK314" s="243"/>
      <c r="CL314" s="243"/>
      <c r="CM314" s="243"/>
      <c r="CN314" s="243"/>
      <c r="CO314" s="243"/>
      <c r="CP314" s="243"/>
      <c r="CQ314" s="243"/>
      <c r="CR314" s="243"/>
      <c r="CS314" s="243"/>
      <c r="CT314" s="243"/>
      <c r="CU314" s="243"/>
      <c r="CV314" s="243"/>
      <c r="CW314" s="243"/>
      <c r="CX314" s="243"/>
      <c r="CY314" s="243"/>
      <c r="CZ314" s="243"/>
      <c r="DA314" s="243"/>
      <c r="DB314" s="243"/>
      <c r="DC314" s="243"/>
      <c r="DD314" s="243"/>
      <c r="DE314" s="243"/>
      <c r="DF314" s="243"/>
      <c r="DG314" s="243"/>
      <c r="DH314" s="243"/>
      <c r="DI314" s="243"/>
      <c r="DJ314" s="243"/>
      <c r="DK314" s="243"/>
      <c r="DL314" s="243"/>
      <c r="DM314" s="243"/>
      <c r="DN314" s="243"/>
      <c r="DO314" s="243"/>
      <c r="DP314" s="243"/>
      <c r="DQ314" s="243"/>
      <c r="DR314" s="243"/>
      <c r="DS314" s="243"/>
      <c r="DT314" s="243"/>
      <c r="DU314" s="243"/>
      <c r="DV314" s="243"/>
      <c r="DW314" s="243"/>
      <c r="DX314" s="243"/>
      <c r="DY314" s="243"/>
      <c r="DZ314" s="243"/>
      <c r="EA314" s="243"/>
      <c r="EB314" s="243"/>
      <c r="EC314" s="243"/>
      <c r="ED314" s="243"/>
    </row>
    <row r="315" spans="1:180" ht="11.25" customHeight="1">
      <c r="A315"/>
      <c r="B315" s="243" t="s">
        <v>162</v>
      </c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  <c r="AJ315" s="243"/>
      <c r="AK315" s="243"/>
      <c r="AL315" s="243"/>
      <c r="AM315" s="243"/>
      <c r="AN315" s="243"/>
      <c r="AO315" s="243"/>
      <c r="AP315" s="243"/>
      <c r="AQ315" s="243"/>
      <c r="AR315" s="243"/>
      <c r="AS315" s="243"/>
      <c r="AT315" s="243"/>
      <c r="AU315" s="243"/>
      <c r="AV315" s="243"/>
      <c r="AW315" s="243"/>
      <c r="AX315" s="243"/>
      <c r="AY315" s="243"/>
      <c r="AZ315" s="243"/>
      <c r="BA315" s="243"/>
      <c r="BB315" s="243"/>
      <c r="BC315" s="243"/>
      <c r="BD315" s="243"/>
      <c r="BE315" s="243"/>
      <c r="BF315" s="243"/>
      <c r="BG315" s="243"/>
      <c r="BH315" s="243"/>
      <c r="BI315" s="243"/>
      <c r="BJ315" s="243"/>
      <c r="BK315" s="243"/>
      <c r="BL315" s="243"/>
      <c r="BM315" s="243"/>
      <c r="BN315" s="243"/>
      <c r="BO315" s="243"/>
      <c r="BP315" s="243"/>
      <c r="BQ315" s="243"/>
      <c r="BR315" s="243"/>
      <c r="BS315" s="243"/>
      <c r="BT315" s="243"/>
      <c r="BU315" s="243"/>
      <c r="BV315" s="243"/>
      <c r="BW315" s="243"/>
      <c r="BX315" s="243"/>
      <c r="BY315" s="243"/>
      <c r="BZ315" s="243"/>
      <c r="CA315" s="243"/>
      <c r="CB315" s="243"/>
      <c r="CC315" s="243"/>
      <c r="CD315" s="243"/>
      <c r="CE315" s="243"/>
      <c r="CF315" s="243"/>
      <c r="CG315" s="243"/>
      <c r="CH315" s="243"/>
      <c r="CI315" s="243"/>
      <c r="CJ315" s="243"/>
      <c r="CK315" s="243"/>
      <c r="CL315" s="243"/>
      <c r="CM315" s="243"/>
      <c r="CN315" s="243"/>
      <c r="CO315" s="243"/>
      <c r="CP315" s="243"/>
      <c r="CQ315" s="243"/>
      <c r="CR315" s="243"/>
      <c r="CS315" s="243"/>
      <c r="CT315" s="243"/>
      <c r="CU315" s="243"/>
      <c r="CV315" s="243"/>
      <c r="CW315" s="243"/>
      <c r="CX315" s="243"/>
      <c r="CY315" s="243"/>
      <c r="CZ315" s="243"/>
      <c r="DA315" s="243"/>
      <c r="DB315" s="243"/>
      <c r="DC315" s="243"/>
      <c r="DD315" s="243"/>
      <c r="DE315" s="243"/>
      <c r="DF315" s="243"/>
      <c r="DG315" s="243"/>
      <c r="DH315" s="243"/>
      <c r="DI315" s="243"/>
      <c r="DJ315" s="243"/>
      <c r="DK315" s="243"/>
      <c r="DL315" s="243"/>
      <c r="DM315" s="243"/>
      <c r="DN315" s="243"/>
      <c r="DO315" s="243"/>
      <c r="DP315" s="243"/>
      <c r="DQ315" s="243"/>
      <c r="DR315" s="243"/>
      <c r="DS315" s="243"/>
      <c r="DT315" s="243"/>
      <c r="DU315" s="243"/>
      <c r="DV315" s="243"/>
      <c r="DW315" s="243"/>
      <c r="DX315" s="243"/>
      <c r="DY315" s="243"/>
      <c r="DZ315" s="243"/>
      <c r="EA315" s="243"/>
      <c r="EB315" s="243"/>
      <c r="EC315" s="243"/>
      <c r="ED315" s="243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</row>
    <row r="316" spans="1:180" ht="11.2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 s="1" t="s">
        <v>86</v>
      </c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</row>
    <row r="317" spans="2:180" s="1" customFormat="1" ht="18.75" customHeight="1">
      <c r="B317" s="306" t="s">
        <v>98</v>
      </c>
      <c r="C317" s="277" t="s">
        <v>18</v>
      </c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 t="s">
        <v>99</v>
      </c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  <c r="AA317" s="277"/>
      <c r="AB317" s="277"/>
      <c r="AC317" s="277"/>
      <c r="AD317" s="277"/>
      <c r="AE317" s="277"/>
      <c r="AF317" s="277"/>
      <c r="AG317" s="277"/>
      <c r="AH317" s="277"/>
      <c r="AI317" s="277"/>
      <c r="AJ317" s="277"/>
      <c r="AK317" s="277"/>
      <c r="AL317" s="277" t="s">
        <v>100</v>
      </c>
      <c r="AM317" s="277"/>
      <c r="AN317" s="277"/>
      <c r="AO317" s="277"/>
      <c r="AP317" s="277"/>
      <c r="AQ317" s="277"/>
      <c r="AR317" s="277"/>
      <c r="AS317" s="277"/>
      <c r="AT317" s="277"/>
      <c r="AU317" s="277"/>
      <c r="AV317" s="277"/>
      <c r="AW317" s="277"/>
      <c r="AX317" s="277"/>
      <c r="AY317" s="277"/>
      <c r="AZ317" s="277"/>
      <c r="BA317" s="277"/>
      <c r="BB317" s="277"/>
      <c r="BC317" s="277"/>
      <c r="BD317" s="277"/>
      <c r="BE317" s="277"/>
      <c r="BF317" s="277"/>
      <c r="BG317" s="277"/>
      <c r="BH317" s="277"/>
      <c r="BI317" s="277"/>
      <c r="BJ317" s="277"/>
      <c r="BK317" s="277"/>
      <c r="BL317" s="277"/>
      <c r="BM317" s="277"/>
      <c r="BN317" s="277"/>
      <c r="BO317" s="277"/>
      <c r="BP317" s="277"/>
      <c r="BQ317" s="277"/>
      <c r="BR317" s="277"/>
      <c r="BS317" s="277"/>
      <c r="BT317" s="277"/>
      <c r="BU317" s="277"/>
      <c r="BV317" s="277"/>
      <c r="BW317" s="277"/>
      <c r="BX317" s="277"/>
      <c r="BY317" s="277"/>
      <c r="BZ317" s="277"/>
      <c r="CA317" s="277"/>
      <c r="CB317" s="277"/>
      <c r="CC317" s="277"/>
      <c r="CD317" s="277"/>
      <c r="CE317" s="277"/>
      <c r="CF317" s="277"/>
      <c r="CG317" s="277"/>
      <c r="CH317" s="277"/>
      <c r="CI317" s="277"/>
      <c r="CJ317" s="277"/>
      <c r="CK317" s="277"/>
      <c r="CL317" s="277"/>
      <c r="CM317" s="277"/>
      <c r="CN317" s="277"/>
      <c r="CO317" s="277"/>
      <c r="CP317" s="277"/>
      <c r="CQ317" s="277"/>
      <c r="CR317" s="277"/>
      <c r="CS317" s="277"/>
      <c r="CT317" s="277"/>
      <c r="CU317" s="277"/>
      <c r="CV317" s="277"/>
      <c r="CW317" s="277"/>
      <c r="CX317" s="277"/>
      <c r="CY317" s="277"/>
      <c r="CZ317" s="277"/>
      <c r="DA317" s="277"/>
      <c r="DB317" s="277"/>
      <c r="DC317" s="277"/>
      <c r="DD317" s="277"/>
      <c r="DE317" s="277"/>
      <c r="DF317" s="277"/>
      <c r="DG317" s="277"/>
      <c r="DH317" s="295" t="s">
        <v>148</v>
      </c>
      <c r="DI317" s="296"/>
      <c r="DJ317" s="296"/>
      <c r="DK317" s="296"/>
      <c r="DL317" s="296"/>
      <c r="DM317" s="296"/>
      <c r="DN317" s="296"/>
      <c r="DO317" s="296"/>
      <c r="DP317" s="296"/>
      <c r="DQ317" s="296"/>
      <c r="DR317" s="296"/>
      <c r="DS317" s="296"/>
      <c r="DT317" s="296"/>
      <c r="DU317" s="296"/>
      <c r="DV317" s="296"/>
      <c r="DW317" s="296"/>
      <c r="DX317" s="296"/>
      <c r="DY317" s="296"/>
      <c r="DZ317" s="296"/>
      <c r="EA317" s="296"/>
      <c r="EB317" s="296"/>
      <c r="EC317" s="296"/>
      <c r="ED317" s="296"/>
      <c r="EE317" s="296"/>
      <c r="EF317" s="296"/>
      <c r="EG317" s="296"/>
      <c r="EH317" s="297"/>
      <c r="EI317" s="221" t="s">
        <v>163</v>
      </c>
      <c r="EJ317" s="221"/>
      <c r="EK317" s="221"/>
      <c r="EL317" s="221"/>
      <c r="EM317" s="221"/>
      <c r="EN317" s="221"/>
      <c r="EO317" s="221"/>
      <c r="EP317" s="221"/>
      <c r="EQ317" s="221"/>
      <c r="ER317" s="221"/>
      <c r="ES317" s="221"/>
      <c r="ET317" s="221"/>
      <c r="EU317" s="221"/>
      <c r="EV317" s="221"/>
      <c r="EW317" s="221"/>
      <c r="EX317" s="221"/>
      <c r="EY317" s="221"/>
      <c r="EZ317" s="221"/>
      <c r="FA317" s="221"/>
      <c r="FB317" s="221"/>
      <c r="FC317" s="221"/>
      <c r="FD317" s="221"/>
      <c r="FE317" s="221"/>
      <c r="FF317" s="221"/>
      <c r="FG317" s="221"/>
      <c r="FH317" s="221" t="s">
        <v>150</v>
      </c>
      <c r="FI317" s="221"/>
      <c r="FJ317" s="221"/>
      <c r="FK317" s="221"/>
      <c r="FL317" s="221"/>
      <c r="FM317" s="221"/>
      <c r="FN317" s="221"/>
      <c r="FO317" s="221"/>
      <c r="FP317" s="221"/>
      <c r="FQ317" s="221"/>
      <c r="FR317" s="221"/>
      <c r="FS317" s="221"/>
      <c r="FT317" s="221"/>
      <c r="FU317" s="221"/>
      <c r="FV317" s="221"/>
      <c r="FW317" s="221"/>
      <c r="FX317" s="221"/>
    </row>
    <row r="318" spans="1:180" ht="18" customHeight="1">
      <c r="A318"/>
      <c r="B318" s="419"/>
      <c r="C318" s="278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  <c r="O318" s="280"/>
      <c r="P318" s="278"/>
      <c r="Q318" s="279"/>
      <c r="R318" s="279"/>
      <c r="S318" s="279"/>
      <c r="T318" s="279"/>
      <c r="U318" s="279"/>
      <c r="V318" s="279"/>
      <c r="W318" s="279"/>
      <c r="X318" s="279"/>
      <c r="Y318" s="279"/>
      <c r="Z318" s="279"/>
      <c r="AA318" s="279"/>
      <c r="AB318" s="279"/>
      <c r="AC318" s="279"/>
      <c r="AD318" s="279"/>
      <c r="AE318" s="279"/>
      <c r="AF318" s="279"/>
      <c r="AG318" s="279"/>
      <c r="AH318" s="279"/>
      <c r="AI318" s="279"/>
      <c r="AJ318" s="279"/>
      <c r="AK318" s="280"/>
      <c r="AL318" s="278"/>
      <c r="AM318" s="279"/>
      <c r="AN318" s="279"/>
      <c r="AO318" s="279"/>
      <c r="AP318" s="279"/>
      <c r="AQ318" s="279"/>
      <c r="AR318" s="279"/>
      <c r="AS318" s="279"/>
      <c r="AT318" s="279"/>
      <c r="AU318" s="279"/>
      <c r="AV318" s="279"/>
      <c r="AW318" s="279"/>
      <c r="AX318" s="279"/>
      <c r="AY318" s="279"/>
      <c r="AZ318" s="279"/>
      <c r="BA318" s="279"/>
      <c r="BB318" s="279"/>
      <c r="BC318" s="279"/>
      <c r="BD318" s="279"/>
      <c r="BE318" s="279"/>
      <c r="BF318" s="279"/>
      <c r="BG318" s="279"/>
      <c r="BH318" s="279"/>
      <c r="BI318" s="279"/>
      <c r="BJ318" s="279"/>
      <c r="BK318" s="279"/>
      <c r="BL318" s="279"/>
      <c r="BM318" s="279"/>
      <c r="BN318" s="279"/>
      <c r="BO318" s="279"/>
      <c r="BP318" s="279"/>
      <c r="BQ318" s="279"/>
      <c r="BR318" s="279"/>
      <c r="BS318" s="279"/>
      <c r="BT318" s="279"/>
      <c r="BU318" s="279"/>
      <c r="BV318" s="279"/>
      <c r="BW318" s="279"/>
      <c r="BX318" s="279"/>
      <c r="BY318" s="279"/>
      <c r="BZ318" s="279"/>
      <c r="CA318" s="279"/>
      <c r="CB318" s="279"/>
      <c r="CC318" s="279"/>
      <c r="CD318" s="279"/>
      <c r="CE318" s="279"/>
      <c r="CF318" s="279"/>
      <c r="CG318" s="279"/>
      <c r="CH318" s="279"/>
      <c r="CI318" s="279"/>
      <c r="CJ318" s="279"/>
      <c r="CK318" s="279"/>
      <c r="CL318" s="279"/>
      <c r="CM318" s="279"/>
      <c r="CN318" s="279"/>
      <c r="CO318" s="279"/>
      <c r="CP318" s="279"/>
      <c r="CQ318" s="279"/>
      <c r="CR318" s="279"/>
      <c r="CS318" s="279"/>
      <c r="CT318" s="279"/>
      <c r="CU318" s="279"/>
      <c r="CV318" s="279"/>
      <c r="CW318" s="279"/>
      <c r="CX318" s="279"/>
      <c r="CY318" s="279"/>
      <c r="CZ318" s="279"/>
      <c r="DA318" s="279"/>
      <c r="DB318" s="279"/>
      <c r="DC318" s="279"/>
      <c r="DD318" s="279"/>
      <c r="DE318" s="279"/>
      <c r="DF318" s="279"/>
      <c r="DG318" s="280"/>
      <c r="DH318" s="415" t="s">
        <v>53</v>
      </c>
      <c r="DI318" s="415"/>
      <c r="DJ318" s="415"/>
      <c r="DK318" s="415"/>
      <c r="DL318" s="415"/>
      <c r="DM318" s="415"/>
      <c r="DN318" s="415"/>
      <c r="DO318" s="415"/>
      <c r="DP318" s="415"/>
      <c r="DQ318" s="415"/>
      <c r="DR318" s="415"/>
      <c r="DS318" s="415"/>
      <c r="DT318" s="415"/>
      <c r="DU318" s="415"/>
      <c r="DV318" s="415"/>
      <c r="DW318" s="416" t="s">
        <v>20</v>
      </c>
      <c r="DX318" s="417"/>
      <c r="DY318" s="417"/>
      <c r="DZ318" s="417"/>
      <c r="EA318" s="417"/>
      <c r="EB318" s="417"/>
      <c r="EC318" s="417"/>
      <c r="ED318" s="417"/>
      <c r="EE318" s="417"/>
      <c r="EF318" s="417"/>
      <c r="EG318" s="417"/>
      <c r="EH318" s="418"/>
      <c r="EI318" s="415" t="s">
        <v>53</v>
      </c>
      <c r="EJ318" s="415"/>
      <c r="EK318" s="415"/>
      <c r="EL318" s="415"/>
      <c r="EM318" s="415"/>
      <c r="EN318" s="415"/>
      <c r="EO318" s="415"/>
      <c r="EP318" s="415"/>
      <c r="EQ318" s="415"/>
      <c r="ER318" s="415"/>
      <c r="ES318" s="415"/>
      <c r="ET318" s="415"/>
      <c r="EU318" s="415" t="s">
        <v>20</v>
      </c>
      <c r="EV318" s="415"/>
      <c r="EW318" s="415"/>
      <c r="EX318" s="415"/>
      <c r="EY318" s="415"/>
      <c r="EZ318" s="415"/>
      <c r="FA318" s="415"/>
      <c r="FB318" s="415"/>
      <c r="FC318" s="415"/>
      <c r="FD318" s="415"/>
      <c r="FE318" s="415"/>
      <c r="FF318" s="415"/>
      <c r="FG318" s="415"/>
      <c r="FH318" s="415" t="s">
        <v>53</v>
      </c>
      <c r="FI318" s="415"/>
      <c r="FJ318" s="415"/>
      <c r="FK318" s="415"/>
      <c r="FL318" s="415"/>
      <c r="FM318" s="415"/>
      <c r="FN318" s="415"/>
      <c r="FO318" s="415"/>
      <c r="FP318" s="415"/>
      <c r="FQ318" s="415"/>
      <c r="FR318" s="415"/>
      <c r="FS318" s="415" t="s">
        <v>20</v>
      </c>
      <c r="FT318" s="415"/>
      <c r="FU318" s="415"/>
      <c r="FV318" s="415"/>
      <c r="FW318" s="415"/>
      <c r="FX318" s="415"/>
    </row>
    <row r="319" spans="2:180" s="73" customFormat="1" ht="11.25" customHeight="1">
      <c r="B319" s="58">
        <v>1</v>
      </c>
      <c r="C319" s="371">
        <v>2</v>
      </c>
      <c r="D319" s="371"/>
      <c r="E319" s="371"/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>
        <v>4</v>
      </c>
      <c r="Q319" s="371"/>
      <c r="R319" s="371"/>
      <c r="S319" s="371"/>
      <c r="T319" s="371"/>
      <c r="U319" s="371"/>
      <c r="V319" s="371"/>
      <c r="W319" s="371"/>
      <c r="X319" s="371"/>
      <c r="Y319" s="371"/>
      <c r="Z319" s="371"/>
      <c r="AA319" s="371"/>
      <c r="AB319" s="371"/>
      <c r="AC319" s="371"/>
      <c r="AD319" s="371"/>
      <c r="AE319" s="371"/>
      <c r="AF319" s="371"/>
      <c r="AG319" s="371"/>
      <c r="AH319" s="371"/>
      <c r="AI319" s="371"/>
      <c r="AJ319" s="371"/>
      <c r="AK319" s="371"/>
      <c r="AL319" s="371">
        <v>5</v>
      </c>
      <c r="AM319" s="371"/>
      <c r="AN319" s="371"/>
      <c r="AO319" s="371"/>
      <c r="AP319" s="371"/>
      <c r="AQ319" s="371"/>
      <c r="AR319" s="371"/>
      <c r="AS319" s="371"/>
      <c r="AT319" s="371"/>
      <c r="AU319" s="371"/>
      <c r="AV319" s="371"/>
      <c r="AW319" s="371"/>
      <c r="AX319" s="371"/>
      <c r="AY319" s="371"/>
      <c r="AZ319" s="371"/>
      <c r="BA319" s="371"/>
      <c r="BB319" s="371"/>
      <c r="BC319" s="371"/>
      <c r="BD319" s="371"/>
      <c r="BE319" s="371"/>
      <c r="BF319" s="371"/>
      <c r="BG319" s="371"/>
      <c r="BH319" s="371"/>
      <c r="BI319" s="371"/>
      <c r="BJ319" s="371"/>
      <c r="BK319" s="371"/>
      <c r="BL319" s="371"/>
      <c r="BM319" s="371"/>
      <c r="BN319" s="371"/>
      <c r="BO319" s="371"/>
      <c r="BP319" s="371"/>
      <c r="BQ319" s="371"/>
      <c r="BR319" s="371"/>
      <c r="BS319" s="371"/>
      <c r="BT319" s="371"/>
      <c r="BU319" s="371"/>
      <c r="BV319" s="371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  <c r="CI319" s="371"/>
      <c r="CJ319" s="371"/>
      <c r="CK319" s="371"/>
      <c r="CL319" s="371"/>
      <c r="CM319" s="371"/>
      <c r="CN319" s="371"/>
      <c r="CO319" s="371"/>
      <c r="CP319" s="371"/>
      <c r="CQ319" s="371"/>
      <c r="CR319" s="371"/>
      <c r="CS319" s="371"/>
      <c r="CT319" s="371"/>
      <c r="CU319" s="371"/>
      <c r="CV319" s="371"/>
      <c r="CW319" s="371"/>
      <c r="CX319" s="371"/>
      <c r="CY319" s="371"/>
      <c r="CZ319" s="371"/>
      <c r="DA319" s="371"/>
      <c r="DB319" s="371"/>
      <c r="DC319" s="371"/>
      <c r="DD319" s="371"/>
      <c r="DE319" s="371"/>
      <c r="DF319" s="371"/>
      <c r="DG319" s="371"/>
      <c r="DH319" s="371">
        <v>6</v>
      </c>
      <c r="DI319" s="371"/>
      <c r="DJ319" s="371"/>
      <c r="DK319" s="371"/>
      <c r="DL319" s="371"/>
      <c r="DM319" s="371"/>
      <c r="DN319" s="371"/>
      <c r="DO319" s="371"/>
      <c r="DP319" s="371"/>
      <c r="DQ319" s="371"/>
      <c r="DR319" s="371"/>
      <c r="DS319" s="371"/>
      <c r="DT319" s="371"/>
      <c r="DU319" s="371"/>
      <c r="DV319" s="371"/>
      <c r="DW319" s="205">
        <v>7</v>
      </c>
      <c r="DX319" s="372"/>
      <c r="DY319" s="372"/>
      <c r="DZ319" s="372"/>
      <c r="EA319" s="372"/>
      <c r="EB319" s="372"/>
      <c r="EC319" s="372"/>
      <c r="ED319" s="372"/>
      <c r="EE319" s="372"/>
      <c r="EF319" s="372"/>
      <c r="EG319" s="372"/>
      <c r="EH319" s="206"/>
      <c r="EI319" s="371">
        <v>8</v>
      </c>
      <c r="EJ319" s="371"/>
      <c r="EK319" s="371"/>
      <c r="EL319" s="371"/>
      <c r="EM319" s="371"/>
      <c r="EN319" s="371"/>
      <c r="EO319" s="371"/>
      <c r="EP319" s="371"/>
      <c r="EQ319" s="371"/>
      <c r="ER319" s="371"/>
      <c r="ES319" s="371"/>
      <c r="ET319" s="371"/>
      <c r="EU319" s="371">
        <v>9</v>
      </c>
      <c r="EV319" s="371"/>
      <c r="EW319" s="371"/>
      <c r="EX319" s="371"/>
      <c r="EY319" s="371"/>
      <c r="EZ319" s="371"/>
      <c r="FA319" s="371"/>
      <c r="FB319" s="371"/>
      <c r="FC319" s="371"/>
      <c r="FD319" s="371"/>
      <c r="FE319" s="371"/>
      <c r="FF319" s="371"/>
      <c r="FG319" s="371"/>
      <c r="FH319" s="371">
        <v>10</v>
      </c>
      <c r="FI319" s="371"/>
      <c r="FJ319" s="371"/>
      <c r="FK319" s="371"/>
      <c r="FL319" s="371"/>
      <c r="FM319" s="371"/>
      <c r="FN319" s="371"/>
      <c r="FO319" s="371"/>
      <c r="FP319" s="371"/>
      <c r="FQ319" s="371"/>
      <c r="FR319" s="371"/>
      <c r="FS319" s="371">
        <v>11</v>
      </c>
      <c r="FT319" s="371"/>
      <c r="FU319" s="371"/>
      <c r="FV319" s="371"/>
      <c r="FW319" s="371"/>
      <c r="FX319" s="371"/>
    </row>
    <row r="320" spans="2:180" s="1" customFormat="1" ht="32.25" customHeight="1">
      <c r="B320" s="74">
        <v>1</v>
      </c>
      <c r="C320" s="284" t="s">
        <v>225</v>
      </c>
      <c r="D320" s="285"/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5"/>
      <c r="P320" s="232" t="s">
        <v>226</v>
      </c>
      <c r="Q320" s="233"/>
      <c r="R320" s="233"/>
      <c r="S320" s="233"/>
      <c r="T320" s="233"/>
      <c r="U320" s="233"/>
      <c r="V320" s="233"/>
      <c r="W320" s="233"/>
      <c r="X320" s="233"/>
      <c r="Y320" s="233"/>
      <c r="Z320" s="233"/>
      <c r="AA320" s="233"/>
      <c r="AB320" s="233"/>
      <c r="AC320" s="233"/>
      <c r="AD320" s="233"/>
      <c r="AE320" s="233"/>
      <c r="AF320" s="233"/>
      <c r="AG320" s="233"/>
      <c r="AH320" s="233"/>
      <c r="AI320" s="233"/>
      <c r="AJ320" s="233"/>
      <c r="AK320" s="233"/>
      <c r="AL320" s="286" t="s">
        <v>221</v>
      </c>
      <c r="AM320" s="287"/>
      <c r="AN320" s="287"/>
      <c r="AO320" s="287"/>
      <c r="AP320" s="287"/>
      <c r="AQ320" s="287"/>
      <c r="AR320" s="287"/>
      <c r="AS320" s="287"/>
      <c r="AT320" s="287"/>
      <c r="AU320" s="287"/>
      <c r="AV320" s="287"/>
      <c r="AW320" s="287"/>
      <c r="AX320" s="287"/>
      <c r="AY320" s="287"/>
      <c r="AZ320" s="287"/>
      <c r="BA320" s="287"/>
      <c r="BB320" s="287"/>
      <c r="BC320" s="287"/>
      <c r="BD320" s="287"/>
      <c r="BE320" s="287"/>
      <c r="BF320" s="287"/>
      <c r="BG320" s="287"/>
      <c r="BH320" s="287"/>
      <c r="BI320" s="287"/>
      <c r="BJ320" s="287"/>
      <c r="BK320" s="287"/>
      <c r="BL320" s="287"/>
      <c r="BM320" s="287"/>
      <c r="BN320" s="287"/>
      <c r="BO320" s="287"/>
      <c r="BP320" s="287"/>
      <c r="BQ320" s="287"/>
      <c r="BR320" s="287"/>
      <c r="BS320" s="287"/>
      <c r="BT320" s="287"/>
      <c r="BU320" s="287"/>
      <c r="BV320" s="287"/>
      <c r="BW320" s="287"/>
      <c r="BX320" s="287"/>
      <c r="BY320" s="287"/>
      <c r="BZ320" s="287"/>
      <c r="CA320" s="287"/>
      <c r="CB320" s="287"/>
      <c r="CC320" s="287"/>
      <c r="CD320" s="287"/>
      <c r="CE320" s="287"/>
      <c r="CF320" s="287"/>
      <c r="CG320" s="287"/>
      <c r="CH320" s="287"/>
      <c r="CI320" s="287"/>
      <c r="CJ320" s="287"/>
      <c r="CK320" s="287"/>
      <c r="CL320" s="287"/>
      <c r="CM320" s="287"/>
      <c r="CN320" s="287"/>
      <c r="CO320" s="287"/>
      <c r="CP320" s="287"/>
      <c r="CQ320" s="287"/>
      <c r="CR320" s="287"/>
      <c r="CS320" s="287"/>
      <c r="CT320" s="287"/>
      <c r="CU320" s="287"/>
      <c r="CV320" s="287"/>
      <c r="CW320" s="287"/>
      <c r="CX320" s="287"/>
      <c r="CY320" s="287"/>
      <c r="CZ320" s="287"/>
      <c r="DA320" s="287"/>
      <c r="DB320" s="287"/>
      <c r="DC320" s="287"/>
      <c r="DD320" s="287"/>
      <c r="DE320" s="287"/>
      <c r="DF320" s="287"/>
      <c r="DG320" s="287"/>
      <c r="DH320" s="274">
        <v>2192.3</v>
      </c>
      <c r="DI320" s="275"/>
      <c r="DJ320" s="275"/>
      <c r="DK320" s="275"/>
      <c r="DL320" s="275"/>
      <c r="DM320" s="275"/>
      <c r="DN320" s="275"/>
      <c r="DO320" s="275"/>
      <c r="DP320" s="275"/>
      <c r="DQ320" s="275"/>
      <c r="DR320" s="275"/>
      <c r="DS320" s="275"/>
      <c r="DT320" s="275"/>
      <c r="DU320" s="275"/>
      <c r="DV320" s="420"/>
      <c r="DW320" s="362"/>
      <c r="DX320" s="363"/>
      <c r="DY320" s="363"/>
      <c r="DZ320" s="363"/>
      <c r="EA320" s="363"/>
      <c r="EB320" s="363"/>
      <c r="EC320" s="363"/>
      <c r="ED320" s="363"/>
      <c r="EE320" s="363"/>
      <c r="EF320" s="363"/>
      <c r="EG320" s="363"/>
      <c r="EH320" s="364"/>
      <c r="EI320" s="191">
        <v>3418</v>
      </c>
      <c r="EJ320" s="191"/>
      <c r="EK320" s="191"/>
      <c r="EL320" s="191"/>
      <c r="EM320" s="191"/>
      <c r="EN320" s="191"/>
      <c r="EO320" s="191"/>
      <c r="EP320" s="191"/>
      <c r="EQ320" s="191"/>
      <c r="ER320" s="191"/>
      <c r="ES320" s="191"/>
      <c r="ET320" s="191"/>
      <c r="EU320" s="274"/>
      <c r="EV320" s="275"/>
      <c r="EW320" s="275"/>
      <c r="EX320" s="275"/>
      <c r="EY320" s="275"/>
      <c r="EZ320" s="275"/>
      <c r="FA320" s="275"/>
      <c r="FB320" s="275"/>
      <c r="FC320" s="275"/>
      <c r="FD320" s="275"/>
      <c r="FE320" s="275"/>
      <c r="FF320" s="275"/>
      <c r="FG320" s="72"/>
      <c r="FH320" s="191">
        <v>3893.6</v>
      </c>
      <c r="FI320" s="191"/>
      <c r="FJ320" s="191"/>
      <c r="FK320" s="191"/>
      <c r="FL320" s="191"/>
      <c r="FM320" s="191"/>
      <c r="FN320" s="191"/>
      <c r="FO320" s="191"/>
      <c r="FP320" s="191"/>
      <c r="FQ320" s="191"/>
      <c r="FR320" s="191"/>
      <c r="FS320" s="70"/>
      <c r="FT320" s="71"/>
      <c r="FU320" s="71"/>
      <c r="FV320" s="71"/>
      <c r="FW320" s="71"/>
      <c r="FX320" s="72"/>
    </row>
    <row r="321" spans="2:180" s="1" customFormat="1" ht="33" customHeight="1">
      <c r="B321" s="74">
        <v>2</v>
      </c>
      <c r="C321" s="284" t="s">
        <v>227</v>
      </c>
      <c r="D321" s="285"/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5"/>
      <c r="P321" s="232" t="s">
        <v>228</v>
      </c>
      <c r="Q321" s="233"/>
      <c r="R321" s="233"/>
      <c r="S321" s="233"/>
      <c r="T321" s="233"/>
      <c r="U321" s="233"/>
      <c r="V321" s="233"/>
      <c r="W321" s="233"/>
      <c r="X321" s="233"/>
      <c r="Y321" s="233"/>
      <c r="Z321" s="233"/>
      <c r="AA321" s="233"/>
      <c r="AB321" s="233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86" t="s">
        <v>222</v>
      </c>
      <c r="AM321" s="287"/>
      <c r="AN321" s="287"/>
      <c r="AO321" s="287"/>
      <c r="AP321" s="287"/>
      <c r="AQ321" s="287"/>
      <c r="AR321" s="287"/>
      <c r="AS321" s="287"/>
      <c r="AT321" s="287"/>
      <c r="AU321" s="287"/>
      <c r="AV321" s="287"/>
      <c r="AW321" s="287"/>
      <c r="AX321" s="287"/>
      <c r="AY321" s="287"/>
      <c r="AZ321" s="287"/>
      <c r="BA321" s="287"/>
      <c r="BB321" s="287"/>
      <c r="BC321" s="287"/>
      <c r="BD321" s="287"/>
      <c r="BE321" s="287"/>
      <c r="BF321" s="287"/>
      <c r="BG321" s="287"/>
      <c r="BH321" s="287"/>
      <c r="BI321" s="287"/>
      <c r="BJ321" s="287"/>
      <c r="BK321" s="287"/>
      <c r="BL321" s="287"/>
      <c r="BM321" s="287"/>
      <c r="BN321" s="287"/>
      <c r="BO321" s="287"/>
      <c r="BP321" s="287"/>
      <c r="BQ321" s="287"/>
      <c r="BR321" s="287"/>
      <c r="BS321" s="287"/>
      <c r="BT321" s="287"/>
      <c r="BU321" s="287"/>
      <c r="BV321" s="287"/>
      <c r="BW321" s="287"/>
      <c r="BX321" s="287"/>
      <c r="BY321" s="287"/>
      <c r="BZ321" s="287"/>
      <c r="CA321" s="287"/>
      <c r="CB321" s="287"/>
      <c r="CC321" s="287"/>
      <c r="CD321" s="287"/>
      <c r="CE321" s="287"/>
      <c r="CF321" s="287"/>
      <c r="CG321" s="287"/>
      <c r="CH321" s="287"/>
      <c r="CI321" s="287"/>
      <c r="CJ321" s="287"/>
      <c r="CK321" s="287"/>
      <c r="CL321" s="287"/>
      <c r="CM321" s="287"/>
      <c r="CN321" s="287"/>
      <c r="CO321" s="287"/>
      <c r="CP321" s="287"/>
      <c r="CQ321" s="287"/>
      <c r="CR321" s="287"/>
      <c r="CS321" s="287"/>
      <c r="CT321" s="287"/>
      <c r="CU321" s="287"/>
      <c r="CV321" s="287"/>
      <c r="CW321" s="287"/>
      <c r="CX321" s="287"/>
      <c r="CY321" s="287"/>
      <c r="CZ321" s="287"/>
      <c r="DA321" s="287"/>
      <c r="DB321" s="287"/>
      <c r="DC321" s="287"/>
      <c r="DD321" s="287"/>
      <c r="DE321" s="287"/>
      <c r="DF321" s="287"/>
      <c r="DG321" s="287"/>
      <c r="DH321" s="274">
        <v>1021</v>
      </c>
      <c r="DI321" s="275"/>
      <c r="DJ321" s="275"/>
      <c r="DK321" s="275"/>
      <c r="DL321" s="275"/>
      <c r="DM321" s="275"/>
      <c r="DN321" s="275"/>
      <c r="DO321" s="275"/>
      <c r="DP321" s="275"/>
      <c r="DQ321" s="275"/>
      <c r="DR321" s="275"/>
      <c r="DS321" s="275"/>
      <c r="DT321" s="275"/>
      <c r="DU321" s="275"/>
      <c r="DV321" s="420"/>
      <c r="DW321" s="362"/>
      <c r="DX321" s="363"/>
      <c r="DY321" s="363"/>
      <c r="DZ321" s="363"/>
      <c r="EA321" s="363"/>
      <c r="EB321" s="363"/>
      <c r="EC321" s="363"/>
      <c r="ED321" s="363"/>
      <c r="EE321" s="363"/>
      <c r="EF321" s="363"/>
      <c r="EG321" s="363"/>
      <c r="EH321" s="364"/>
      <c r="EI321" s="191">
        <v>1050</v>
      </c>
      <c r="EJ321" s="191"/>
      <c r="EK321" s="191"/>
      <c r="EL321" s="191"/>
      <c r="EM321" s="191"/>
      <c r="EN321" s="191"/>
      <c r="EO321" s="191"/>
      <c r="EP321" s="191"/>
      <c r="EQ321" s="191"/>
      <c r="ER321" s="191"/>
      <c r="ES321" s="191"/>
      <c r="ET321" s="191"/>
      <c r="EU321" s="274"/>
      <c r="EV321" s="275"/>
      <c r="EW321" s="275"/>
      <c r="EX321" s="275"/>
      <c r="EY321" s="275"/>
      <c r="EZ321" s="275"/>
      <c r="FA321" s="275"/>
      <c r="FB321" s="275"/>
      <c r="FC321" s="275"/>
      <c r="FD321" s="275"/>
      <c r="FE321" s="275"/>
      <c r="FF321" s="275"/>
      <c r="FG321" s="72"/>
      <c r="FH321" s="191">
        <v>1158.4</v>
      </c>
      <c r="FI321" s="191"/>
      <c r="FJ321" s="191"/>
      <c r="FK321" s="191"/>
      <c r="FL321" s="191"/>
      <c r="FM321" s="191"/>
      <c r="FN321" s="191"/>
      <c r="FO321" s="191"/>
      <c r="FP321" s="191"/>
      <c r="FQ321" s="191"/>
      <c r="FR321" s="191"/>
      <c r="FS321" s="70"/>
      <c r="FT321" s="71"/>
      <c r="FU321" s="71"/>
      <c r="FV321" s="71"/>
      <c r="FW321" s="71"/>
      <c r="FX321" s="72"/>
    </row>
    <row r="322" spans="2:180" s="1" customFormat="1" ht="21.75" customHeight="1">
      <c r="B322" s="74">
        <v>4</v>
      </c>
      <c r="C322" s="344" t="s">
        <v>101</v>
      </c>
      <c r="D322" s="344"/>
      <c r="E322" s="344"/>
      <c r="F322" s="344"/>
      <c r="G322" s="344"/>
      <c r="H322" s="344"/>
      <c r="I322" s="344"/>
      <c r="J322" s="344"/>
      <c r="K322" s="344"/>
      <c r="L322" s="344"/>
      <c r="M322" s="344"/>
      <c r="N322" s="344"/>
      <c r="O322" s="344"/>
      <c r="P322" s="233" t="s">
        <v>102</v>
      </c>
      <c r="Q322" s="233"/>
      <c r="R322" s="233"/>
      <c r="S322" s="233"/>
      <c r="T322" s="233"/>
      <c r="U322" s="233"/>
      <c r="V322" s="233"/>
      <c r="W322" s="233"/>
      <c r="X322" s="233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3"/>
      <c r="AK322" s="233"/>
      <c r="AL322" s="233" t="s">
        <v>29</v>
      </c>
      <c r="AM322" s="233"/>
      <c r="AN322" s="233"/>
      <c r="AO322" s="233"/>
      <c r="AP322" s="233"/>
      <c r="AQ322" s="233"/>
      <c r="AR322" s="233"/>
      <c r="AS322" s="233"/>
      <c r="AT322" s="233"/>
      <c r="AU322" s="233"/>
      <c r="AV322" s="233"/>
      <c r="AW322" s="233"/>
      <c r="AX322" s="233"/>
      <c r="AY322" s="233"/>
      <c r="AZ322" s="233"/>
      <c r="BA322" s="233"/>
      <c r="BB322" s="233"/>
      <c r="BC322" s="233"/>
      <c r="BD322" s="233"/>
      <c r="BE322" s="233"/>
      <c r="BF322" s="233"/>
      <c r="BG322" s="233"/>
      <c r="BH322" s="233"/>
      <c r="BI322" s="233"/>
      <c r="BJ322" s="233"/>
      <c r="BK322" s="233"/>
      <c r="BL322" s="233"/>
      <c r="BM322" s="233"/>
      <c r="BN322" s="233"/>
      <c r="BO322" s="233"/>
      <c r="BP322" s="233"/>
      <c r="BQ322" s="233"/>
      <c r="BR322" s="233"/>
      <c r="BS322" s="233"/>
      <c r="BT322" s="233"/>
      <c r="BU322" s="233"/>
      <c r="BV322" s="233"/>
      <c r="BW322" s="233"/>
      <c r="BX322" s="233"/>
      <c r="BY322" s="233"/>
      <c r="BZ322" s="233"/>
      <c r="CA322" s="233"/>
      <c r="CB322" s="233"/>
      <c r="CC322" s="233"/>
      <c r="CD322" s="233"/>
      <c r="CE322" s="233"/>
      <c r="CF322" s="233"/>
      <c r="CG322" s="233"/>
      <c r="CH322" s="233"/>
      <c r="CI322" s="233"/>
      <c r="CJ322" s="233"/>
      <c r="CK322" s="233"/>
      <c r="CL322" s="233"/>
      <c r="CM322" s="233"/>
      <c r="CN322" s="233"/>
      <c r="CO322" s="233"/>
      <c r="CP322" s="233"/>
      <c r="CQ322" s="233"/>
      <c r="CR322" s="233"/>
      <c r="CS322" s="233"/>
      <c r="CT322" s="233"/>
      <c r="CU322" s="233"/>
      <c r="CV322" s="233"/>
      <c r="CW322" s="233"/>
      <c r="CX322" s="233"/>
      <c r="CY322" s="233"/>
      <c r="CZ322" s="233"/>
      <c r="DA322" s="233"/>
      <c r="DB322" s="233"/>
      <c r="DC322" s="233"/>
      <c r="DD322" s="233"/>
      <c r="DE322" s="233"/>
      <c r="DF322" s="233"/>
      <c r="DG322" s="233"/>
      <c r="DH322" s="274">
        <v>790.596</v>
      </c>
      <c r="DI322" s="275"/>
      <c r="DJ322" s="275"/>
      <c r="DK322" s="275"/>
      <c r="DL322" s="275"/>
      <c r="DM322" s="275"/>
      <c r="DN322" s="275"/>
      <c r="DO322" s="275"/>
      <c r="DP322" s="275"/>
      <c r="DQ322" s="275"/>
      <c r="DR322" s="275"/>
      <c r="DS322" s="275"/>
      <c r="DT322" s="275"/>
      <c r="DU322" s="275"/>
      <c r="DV322" s="420"/>
      <c r="DW322" s="362"/>
      <c r="DX322" s="363"/>
      <c r="DY322" s="363"/>
      <c r="DZ322" s="363"/>
      <c r="EA322" s="363"/>
      <c r="EB322" s="363"/>
      <c r="EC322" s="363"/>
      <c r="ED322" s="363"/>
      <c r="EE322" s="363"/>
      <c r="EF322" s="363"/>
      <c r="EG322" s="363"/>
      <c r="EH322" s="364"/>
      <c r="EI322" s="70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2"/>
      <c r="EU322" s="274"/>
      <c r="EV322" s="275"/>
      <c r="EW322" s="275"/>
      <c r="EX322" s="275"/>
      <c r="EY322" s="275"/>
      <c r="EZ322" s="275"/>
      <c r="FA322" s="275"/>
      <c r="FB322" s="275"/>
      <c r="FC322" s="275"/>
      <c r="FD322" s="275"/>
      <c r="FE322" s="275"/>
      <c r="FF322" s="275"/>
      <c r="FG322" s="72"/>
      <c r="FH322" s="70"/>
      <c r="FI322" s="71"/>
      <c r="FJ322" s="71"/>
      <c r="FK322" s="71"/>
      <c r="FL322" s="71"/>
      <c r="FM322" s="71"/>
      <c r="FN322" s="71"/>
      <c r="FO322" s="71"/>
      <c r="FP322" s="71"/>
      <c r="FQ322" s="71"/>
      <c r="FR322" s="72"/>
      <c r="FS322" s="70"/>
      <c r="FT322" s="71"/>
      <c r="FU322" s="71"/>
      <c r="FV322" s="71"/>
      <c r="FW322" s="71"/>
      <c r="FX322" s="72"/>
    </row>
    <row r="323" spans="2:180" s="1" customFormat="1" ht="21.75" customHeight="1">
      <c r="B323" s="74">
        <v>5</v>
      </c>
      <c r="C323" s="343" t="s">
        <v>229</v>
      </c>
      <c r="D323" s="344"/>
      <c r="E323" s="344"/>
      <c r="F323" s="344"/>
      <c r="G323" s="344"/>
      <c r="H323" s="344"/>
      <c r="I323" s="344"/>
      <c r="J323" s="344"/>
      <c r="K323" s="344"/>
      <c r="L323" s="344"/>
      <c r="M323" s="344"/>
      <c r="N323" s="344"/>
      <c r="O323" s="344"/>
      <c r="P323" s="232" t="s">
        <v>230</v>
      </c>
      <c r="Q323" s="233"/>
      <c r="R323" s="233"/>
      <c r="S323" s="233"/>
      <c r="T323" s="233"/>
      <c r="U323" s="233"/>
      <c r="V323" s="233"/>
      <c r="W323" s="233"/>
      <c r="X323" s="233"/>
      <c r="Y323" s="233"/>
      <c r="Z323" s="233"/>
      <c r="AA323" s="233"/>
      <c r="AB323" s="233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87" t="s">
        <v>29</v>
      </c>
      <c r="AM323" s="287"/>
      <c r="AN323" s="287"/>
      <c r="AO323" s="287"/>
      <c r="AP323" s="287"/>
      <c r="AQ323" s="287"/>
      <c r="AR323" s="287"/>
      <c r="AS323" s="287"/>
      <c r="AT323" s="287"/>
      <c r="AU323" s="287"/>
      <c r="AV323" s="287"/>
      <c r="AW323" s="287"/>
      <c r="AX323" s="287"/>
      <c r="AY323" s="287"/>
      <c r="AZ323" s="287"/>
      <c r="BA323" s="287"/>
      <c r="BB323" s="287"/>
      <c r="BC323" s="287"/>
      <c r="BD323" s="287"/>
      <c r="BE323" s="287"/>
      <c r="BF323" s="287"/>
      <c r="BG323" s="287"/>
      <c r="BH323" s="287"/>
      <c r="BI323" s="287"/>
      <c r="BJ323" s="287"/>
      <c r="BK323" s="287"/>
      <c r="BL323" s="287"/>
      <c r="BM323" s="287"/>
      <c r="BN323" s="287"/>
      <c r="BO323" s="287"/>
      <c r="BP323" s="287"/>
      <c r="BQ323" s="287"/>
      <c r="BR323" s="287"/>
      <c r="BS323" s="287"/>
      <c r="BT323" s="287"/>
      <c r="BU323" s="287"/>
      <c r="BV323" s="287"/>
      <c r="BW323" s="287"/>
      <c r="BX323" s="287"/>
      <c r="BY323" s="287"/>
      <c r="BZ323" s="287"/>
      <c r="CA323" s="287"/>
      <c r="CB323" s="287"/>
      <c r="CC323" s="287"/>
      <c r="CD323" s="287"/>
      <c r="CE323" s="287"/>
      <c r="CF323" s="287"/>
      <c r="CG323" s="287"/>
      <c r="CH323" s="287"/>
      <c r="CI323" s="287"/>
      <c r="CJ323" s="287"/>
      <c r="CK323" s="287"/>
      <c r="CL323" s="287"/>
      <c r="CM323" s="287"/>
      <c r="CN323" s="287"/>
      <c r="CO323" s="287"/>
      <c r="CP323" s="287"/>
      <c r="CQ323" s="287"/>
      <c r="CR323" s="287"/>
      <c r="CS323" s="287"/>
      <c r="CT323" s="287"/>
      <c r="CU323" s="287"/>
      <c r="CV323" s="287"/>
      <c r="CW323" s="287"/>
      <c r="CX323" s="287"/>
      <c r="CY323" s="287"/>
      <c r="CZ323" s="287"/>
      <c r="DA323" s="287"/>
      <c r="DB323" s="287"/>
      <c r="DC323" s="287"/>
      <c r="DD323" s="287"/>
      <c r="DE323" s="287"/>
      <c r="DF323" s="287"/>
      <c r="DG323" s="287"/>
      <c r="DH323" s="70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2"/>
      <c r="DW323" s="70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2"/>
      <c r="EI323" s="191">
        <v>1021.549</v>
      </c>
      <c r="EJ323" s="191"/>
      <c r="EK323" s="191"/>
      <c r="EL323" s="191"/>
      <c r="EM323" s="191"/>
      <c r="EN323" s="191"/>
      <c r="EO323" s="191"/>
      <c r="EP323" s="191"/>
      <c r="EQ323" s="191"/>
      <c r="ER323" s="191"/>
      <c r="ES323" s="191"/>
      <c r="ET323" s="191"/>
      <c r="EU323" s="274">
        <v>8</v>
      </c>
      <c r="EV323" s="275"/>
      <c r="EW323" s="275"/>
      <c r="EX323" s="275"/>
      <c r="EY323" s="275"/>
      <c r="EZ323" s="275"/>
      <c r="FA323" s="275"/>
      <c r="FB323" s="275"/>
      <c r="FC323" s="275"/>
      <c r="FD323" s="275"/>
      <c r="FE323" s="275"/>
      <c r="FF323" s="275"/>
      <c r="FG323" s="72"/>
      <c r="FH323" s="191"/>
      <c r="FI323" s="191"/>
      <c r="FJ323" s="191"/>
      <c r="FK323" s="191"/>
      <c r="FL323" s="191"/>
      <c r="FM323" s="191"/>
      <c r="FN323" s="191"/>
      <c r="FO323" s="191"/>
      <c r="FP323" s="191"/>
      <c r="FQ323" s="191"/>
      <c r="FR323" s="191"/>
      <c r="FS323" s="70"/>
      <c r="FT323" s="71"/>
      <c r="FU323" s="71"/>
      <c r="FV323" s="71"/>
      <c r="FW323" s="71"/>
      <c r="FX323" s="72"/>
    </row>
    <row r="324" spans="2:180" s="1" customFormat="1" ht="21.75" customHeight="1">
      <c r="B324" s="74">
        <v>6</v>
      </c>
      <c r="C324" s="284" t="s">
        <v>217</v>
      </c>
      <c r="D324" s="285"/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5"/>
      <c r="P324" s="286" t="s">
        <v>218</v>
      </c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  <c r="AA324" s="287"/>
      <c r="AB324" s="287"/>
      <c r="AC324" s="287"/>
      <c r="AD324" s="287"/>
      <c r="AE324" s="287"/>
      <c r="AF324" s="287"/>
      <c r="AG324" s="287"/>
      <c r="AH324" s="287"/>
      <c r="AI324" s="287"/>
      <c r="AJ324" s="287"/>
      <c r="AK324" s="287"/>
      <c r="AL324" s="287" t="s">
        <v>29</v>
      </c>
      <c r="AM324" s="287"/>
      <c r="AN324" s="287"/>
      <c r="AO324" s="287"/>
      <c r="AP324" s="287"/>
      <c r="AQ324" s="287"/>
      <c r="AR324" s="287"/>
      <c r="AS324" s="287"/>
      <c r="AT324" s="287"/>
      <c r="AU324" s="287"/>
      <c r="AV324" s="287"/>
      <c r="AW324" s="287"/>
      <c r="AX324" s="287"/>
      <c r="AY324" s="287"/>
      <c r="AZ324" s="287"/>
      <c r="BA324" s="287"/>
      <c r="BB324" s="287"/>
      <c r="BC324" s="287"/>
      <c r="BD324" s="287"/>
      <c r="BE324" s="287"/>
      <c r="BF324" s="287"/>
      <c r="BG324" s="287"/>
      <c r="BH324" s="287"/>
      <c r="BI324" s="287"/>
      <c r="BJ324" s="287"/>
      <c r="BK324" s="287"/>
      <c r="BL324" s="287"/>
      <c r="BM324" s="287"/>
      <c r="BN324" s="287"/>
      <c r="BO324" s="287"/>
      <c r="BP324" s="287"/>
      <c r="BQ324" s="287"/>
      <c r="BR324" s="287"/>
      <c r="BS324" s="287"/>
      <c r="BT324" s="287"/>
      <c r="BU324" s="287"/>
      <c r="BV324" s="287"/>
      <c r="BW324" s="287"/>
      <c r="BX324" s="287"/>
      <c r="BY324" s="287"/>
      <c r="BZ324" s="287"/>
      <c r="CA324" s="287"/>
      <c r="CB324" s="287"/>
      <c r="CC324" s="287"/>
      <c r="CD324" s="287"/>
      <c r="CE324" s="287"/>
      <c r="CF324" s="287"/>
      <c r="CG324" s="287"/>
      <c r="CH324" s="287"/>
      <c r="CI324" s="287"/>
      <c r="CJ324" s="287"/>
      <c r="CK324" s="287"/>
      <c r="CL324" s="287"/>
      <c r="CM324" s="287"/>
      <c r="CN324" s="287"/>
      <c r="CO324" s="287"/>
      <c r="CP324" s="287"/>
      <c r="CQ324" s="287"/>
      <c r="CR324" s="287"/>
      <c r="CS324" s="287"/>
      <c r="CT324" s="287"/>
      <c r="CU324" s="287"/>
      <c r="CV324" s="287"/>
      <c r="CW324" s="287"/>
      <c r="CX324" s="287"/>
      <c r="CY324" s="287"/>
      <c r="CZ324" s="287"/>
      <c r="DA324" s="287"/>
      <c r="DB324" s="287"/>
      <c r="DC324" s="287"/>
      <c r="DD324" s="287"/>
      <c r="DE324" s="287"/>
      <c r="DF324" s="287"/>
      <c r="DG324" s="287"/>
      <c r="DH324" s="70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2"/>
      <c r="DW324" s="70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2"/>
      <c r="EI324" s="191"/>
      <c r="EJ324" s="191"/>
      <c r="EK324" s="191"/>
      <c r="EL324" s="191"/>
      <c r="EM324" s="191"/>
      <c r="EN324" s="191"/>
      <c r="EO324" s="191"/>
      <c r="EP324" s="191"/>
      <c r="EQ324" s="191"/>
      <c r="ER324" s="191"/>
      <c r="ES324" s="191"/>
      <c r="ET324" s="191"/>
      <c r="EU324" s="274"/>
      <c r="EV324" s="275"/>
      <c r="EW324" s="275"/>
      <c r="EX324" s="275"/>
      <c r="EY324" s="275"/>
      <c r="EZ324" s="275"/>
      <c r="FA324" s="275"/>
      <c r="FB324" s="275"/>
      <c r="FC324" s="275"/>
      <c r="FD324" s="275"/>
      <c r="FE324" s="275"/>
      <c r="FF324" s="275"/>
      <c r="FG324" s="72"/>
      <c r="FH324" s="191">
        <v>1189.33</v>
      </c>
      <c r="FI324" s="191"/>
      <c r="FJ324" s="191"/>
      <c r="FK324" s="191"/>
      <c r="FL324" s="191"/>
      <c r="FM324" s="191"/>
      <c r="FN324" s="191"/>
      <c r="FO324" s="191"/>
      <c r="FP324" s="191"/>
      <c r="FQ324" s="191"/>
      <c r="FR324" s="191"/>
      <c r="FS324" s="70"/>
      <c r="FT324" s="71"/>
      <c r="FU324" s="71"/>
      <c r="FV324" s="71"/>
      <c r="FW324" s="71"/>
      <c r="FX324" s="72"/>
    </row>
    <row r="325" spans="1:180" ht="11.25" customHeight="1">
      <c r="A325"/>
      <c r="B325" s="42"/>
      <c r="C325" s="299" t="s">
        <v>30</v>
      </c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  <c r="AB325" s="299"/>
      <c r="AC325" s="299"/>
      <c r="AD325" s="299"/>
      <c r="AE325" s="299"/>
      <c r="AF325" s="299"/>
      <c r="AG325" s="299"/>
      <c r="AH325" s="299"/>
      <c r="AI325" s="299"/>
      <c r="AJ325" s="299"/>
      <c r="AK325" s="299"/>
      <c r="AL325" s="299"/>
      <c r="AM325" s="299"/>
      <c r="AN325" s="299"/>
      <c r="AO325" s="299"/>
      <c r="AP325" s="299"/>
      <c r="AQ325" s="299"/>
      <c r="AR325" s="299"/>
      <c r="AS325" s="299"/>
      <c r="AT325" s="299"/>
      <c r="AU325" s="299"/>
      <c r="AV325" s="299"/>
      <c r="AW325" s="299"/>
      <c r="AX325" s="299"/>
      <c r="AY325" s="299"/>
      <c r="AZ325" s="299"/>
      <c r="BA325" s="299"/>
      <c r="BB325" s="299"/>
      <c r="BC325" s="299"/>
      <c r="BD325" s="299"/>
      <c r="BE325" s="299"/>
      <c r="BF325" s="299"/>
      <c r="BG325" s="299"/>
      <c r="BH325" s="299"/>
      <c r="BI325" s="299"/>
      <c r="BJ325" s="299"/>
      <c r="BK325" s="299"/>
      <c r="BL325" s="299"/>
      <c r="BM325" s="299"/>
      <c r="BN325" s="299"/>
      <c r="BO325" s="299"/>
      <c r="BP325" s="299"/>
      <c r="BQ325" s="299"/>
      <c r="BR325" s="299"/>
      <c r="BS325" s="299"/>
      <c r="BT325" s="299"/>
      <c r="BU325" s="299"/>
      <c r="BV325" s="299"/>
      <c r="BW325" s="299"/>
      <c r="BX325" s="299"/>
      <c r="BY325" s="299"/>
      <c r="BZ325" s="299"/>
      <c r="CA325" s="299"/>
      <c r="CB325" s="299"/>
      <c r="CC325" s="299"/>
      <c r="CD325" s="299"/>
      <c r="CE325" s="299"/>
      <c r="CF325" s="299"/>
      <c r="CG325" s="299"/>
      <c r="CH325" s="299"/>
      <c r="CI325" s="299"/>
      <c r="CJ325" s="299"/>
      <c r="CK325" s="299"/>
      <c r="CL325" s="299"/>
      <c r="CM325" s="299"/>
      <c r="CN325" s="299"/>
      <c r="CO325" s="299"/>
      <c r="CP325" s="299"/>
      <c r="CQ325" s="299"/>
      <c r="CR325" s="299"/>
      <c r="CS325" s="299"/>
      <c r="CT325" s="299"/>
      <c r="CU325" s="299"/>
      <c r="CV325" s="299"/>
      <c r="CW325" s="299"/>
      <c r="CX325" s="299"/>
      <c r="CY325" s="299"/>
      <c r="CZ325" s="299"/>
      <c r="DA325" s="299"/>
      <c r="DB325" s="299"/>
      <c r="DC325" s="299"/>
      <c r="DD325" s="299"/>
      <c r="DE325" s="299"/>
      <c r="DF325" s="299"/>
      <c r="DG325" s="299"/>
      <c r="DH325" s="282">
        <f>DH320+DH321+DH322</f>
        <v>4003.896</v>
      </c>
      <c r="DI325" s="283"/>
      <c r="DJ325" s="283"/>
      <c r="DK325" s="283"/>
      <c r="DL325" s="283"/>
      <c r="DM325" s="283"/>
      <c r="DN325" s="283"/>
      <c r="DO325" s="283"/>
      <c r="DP325" s="283"/>
      <c r="DQ325" s="283"/>
      <c r="DR325" s="283"/>
      <c r="DS325" s="283"/>
      <c r="DT325" s="283"/>
      <c r="DU325" s="283"/>
      <c r="DV325" s="51"/>
      <c r="DW325" s="365">
        <f>DW322</f>
        <v>0</v>
      </c>
      <c r="DX325" s="366"/>
      <c r="DY325" s="366"/>
      <c r="DZ325" s="366"/>
      <c r="EA325" s="366"/>
      <c r="EB325" s="366"/>
      <c r="EC325" s="366"/>
      <c r="ED325" s="366"/>
      <c r="EE325" s="366"/>
      <c r="EF325" s="366"/>
      <c r="EG325" s="366"/>
      <c r="EH325" s="367"/>
      <c r="EI325" s="345">
        <f>EI324+EI323+EI321+EI320</f>
        <v>5489.549</v>
      </c>
      <c r="EJ325" s="345"/>
      <c r="EK325" s="345"/>
      <c r="EL325" s="345"/>
      <c r="EM325" s="345"/>
      <c r="EN325" s="345"/>
      <c r="EO325" s="345"/>
      <c r="EP325" s="345"/>
      <c r="EQ325" s="345"/>
      <c r="ER325" s="345"/>
      <c r="ES325" s="345"/>
      <c r="ET325" s="345"/>
      <c r="EU325" s="282">
        <f>EU323</f>
        <v>8</v>
      </c>
      <c r="EV325" s="283"/>
      <c r="EW325" s="283"/>
      <c r="EX325" s="283"/>
      <c r="EY325" s="283"/>
      <c r="EZ325" s="283"/>
      <c r="FA325" s="283"/>
      <c r="FB325" s="283"/>
      <c r="FC325" s="283"/>
      <c r="FD325" s="283"/>
      <c r="FE325" s="283"/>
      <c r="FF325" s="283"/>
      <c r="FG325" s="51"/>
      <c r="FH325" s="345">
        <f>FH320+FH321+FH323+FH324</f>
        <v>6241.33</v>
      </c>
      <c r="FI325" s="345"/>
      <c r="FJ325" s="345"/>
      <c r="FK325" s="345"/>
      <c r="FL325" s="345"/>
      <c r="FM325" s="345"/>
      <c r="FN325" s="345"/>
      <c r="FO325" s="345"/>
      <c r="FP325" s="345"/>
      <c r="FQ325" s="345"/>
      <c r="FR325" s="345"/>
      <c r="FS325" s="49"/>
      <c r="FT325" s="50"/>
      <c r="FU325" s="50"/>
      <c r="FV325" s="50"/>
      <c r="FW325" s="50"/>
      <c r="FX325" s="51"/>
    </row>
    <row r="326" spans="1:180" ht="11.2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</row>
    <row r="327" spans="1:180" ht="11.25" customHeight="1">
      <c r="A327"/>
      <c r="B327" s="243" t="s">
        <v>164</v>
      </c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  <c r="AJ327" s="243"/>
      <c r="AK327" s="243"/>
      <c r="AL327" s="243"/>
      <c r="AM327" s="243"/>
      <c r="AN327" s="243"/>
      <c r="AO327" s="243"/>
      <c r="AP327" s="243"/>
      <c r="AQ327" s="243"/>
      <c r="AR327" s="243"/>
      <c r="AS327" s="243"/>
      <c r="AT327" s="243"/>
      <c r="AU327" s="243"/>
      <c r="AV327" s="243"/>
      <c r="AW327" s="243"/>
      <c r="AX327" s="243"/>
      <c r="AY327" s="243"/>
      <c r="AZ327" s="243"/>
      <c r="BA327" s="243"/>
      <c r="BB327" s="243"/>
      <c r="BC327" s="243"/>
      <c r="BD327" s="243"/>
      <c r="BE327" s="243"/>
      <c r="BF327" s="243"/>
      <c r="BG327" s="243"/>
      <c r="BH327" s="243"/>
      <c r="BI327" s="243"/>
      <c r="BJ327" s="243"/>
      <c r="BK327" s="243"/>
      <c r="BL327" s="243"/>
      <c r="BM327" s="243"/>
      <c r="BN327" s="243"/>
      <c r="BO327" s="243"/>
      <c r="BP327" s="243"/>
      <c r="BQ327" s="243"/>
      <c r="BR327" s="243"/>
      <c r="BS327" s="243"/>
      <c r="BT327" s="243"/>
      <c r="BU327" s="243"/>
      <c r="BV327" s="243"/>
      <c r="BW327" s="243"/>
      <c r="BX327" s="243"/>
      <c r="BY327" s="243"/>
      <c r="BZ327" s="243"/>
      <c r="CA327" s="243"/>
      <c r="CB327" s="243"/>
      <c r="CC327" s="243"/>
      <c r="CD327" s="243"/>
      <c r="CE327" s="243"/>
      <c r="CF327" s="243"/>
      <c r="CG327" s="243"/>
      <c r="CH327" s="243"/>
      <c r="CI327" s="243"/>
      <c r="CJ327" s="243"/>
      <c r="CK327" s="243"/>
      <c r="CL327" s="243"/>
      <c r="CM327" s="243"/>
      <c r="CN327" s="243"/>
      <c r="CO327" s="243"/>
      <c r="CP327" s="243"/>
      <c r="CQ327" s="243"/>
      <c r="CR327" s="243"/>
      <c r="CS327" s="243"/>
      <c r="CT327" s="243"/>
      <c r="CU327" s="243"/>
      <c r="CV327" s="243"/>
      <c r="CW327" s="243"/>
      <c r="CX327" s="243"/>
      <c r="CY327" s="243"/>
      <c r="CZ327" s="243"/>
      <c r="DA327" s="243"/>
      <c r="DB327" s="243"/>
      <c r="DC327" s="243"/>
      <c r="DD327" s="243"/>
      <c r="DE327" s="243"/>
      <c r="DF327" s="243"/>
      <c r="DG327" s="243"/>
      <c r="DH327" s="243"/>
      <c r="DI327" s="243"/>
      <c r="DJ327" s="243"/>
      <c r="DK327" s="243"/>
      <c r="DL327" s="243"/>
      <c r="DM327" s="243"/>
      <c r="DN327" s="243"/>
      <c r="DO327" s="243"/>
      <c r="DP327" s="243"/>
      <c r="DQ327" s="243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</row>
    <row r="328" spans="1:180" ht="11.2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 s="1" t="s">
        <v>86</v>
      </c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</row>
    <row r="329" spans="2:163" s="1" customFormat="1" ht="23.25" customHeight="1">
      <c r="B329" s="306" t="s">
        <v>98</v>
      </c>
      <c r="C329" s="277" t="s">
        <v>18</v>
      </c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 t="s">
        <v>99</v>
      </c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  <c r="AA329" s="277"/>
      <c r="AB329" s="277"/>
      <c r="AC329" s="277"/>
      <c r="AD329" s="277"/>
      <c r="AE329" s="277"/>
      <c r="AF329" s="277"/>
      <c r="AG329" s="277"/>
      <c r="AH329" s="277"/>
      <c r="AI329" s="277"/>
      <c r="AJ329" s="277"/>
      <c r="AK329" s="277"/>
      <c r="AL329" s="277" t="s">
        <v>100</v>
      </c>
      <c r="AM329" s="277"/>
      <c r="AN329" s="277"/>
      <c r="AO329" s="277"/>
      <c r="AP329" s="277"/>
      <c r="AQ329" s="277"/>
      <c r="AR329" s="277"/>
      <c r="AS329" s="277"/>
      <c r="AT329" s="277"/>
      <c r="AU329" s="277"/>
      <c r="AV329" s="277"/>
      <c r="AW329" s="277"/>
      <c r="AX329" s="277"/>
      <c r="AY329" s="277"/>
      <c r="AZ329" s="277"/>
      <c r="BA329" s="277"/>
      <c r="BB329" s="277"/>
      <c r="BC329" s="277"/>
      <c r="BD329" s="277"/>
      <c r="BE329" s="277"/>
      <c r="BF329" s="277"/>
      <c r="BG329" s="277"/>
      <c r="BH329" s="277"/>
      <c r="BI329" s="277"/>
      <c r="BJ329" s="277"/>
      <c r="BK329" s="277"/>
      <c r="BL329" s="277"/>
      <c r="BM329" s="277"/>
      <c r="BN329" s="277"/>
      <c r="BO329" s="277"/>
      <c r="BP329" s="277"/>
      <c r="BQ329" s="277"/>
      <c r="BR329" s="277"/>
      <c r="BS329" s="277"/>
      <c r="BT329" s="277"/>
      <c r="BU329" s="277"/>
      <c r="BV329" s="277"/>
      <c r="BW329" s="277"/>
      <c r="BX329" s="277"/>
      <c r="BY329" s="277"/>
      <c r="BZ329" s="277"/>
      <c r="CA329" s="277"/>
      <c r="CB329" s="277"/>
      <c r="CC329" s="277"/>
      <c r="CD329" s="277"/>
      <c r="CE329" s="277"/>
      <c r="CF329" s="277"/>
      <c r="CG329" s="277"/>
      <c r="CH329" s="277"/>
      <c r="CI329" s="277"/>
      <c r="CJ329" s="277"/>
      <c r="CK329" s="277"/>
      <c r="CL329" s="277"/>
      <c r="CM329" s="277"/>
      <c r="CN329" s="277"/>
      <c r="CO329" s="277"/>
      <c r="CP329" s="277"/>
      <c r="CQ329" s="277"/>
      <c r="CR329" s="277"/>
      <c r="CS329" s="277"/>
      <c r="CT329" s="277"/>
      <c r="CU329" s="277"/>
      <c r="CV329" s="277"/>
      <c r="CW329" s="277"/>
      <c r="CX329" s="277"/>
      <c r="CY329" s="277"/>
      <c r="CZ329" s="277"/>
      <c r="DA329" s="277"/>
      <c r="DB329" s="277"/>
      <c r="DC329" s="277"/>
      <c r="DD329" s="277"/>
      <c r="DE329" s="277"/>
      <c r="DF329" s="277"/>
      <c r="DG329" s="277"/>
      <c r="DH329" s="416" t="s">
        <v>31</v>
      </c>
      <c r="DI329" s="417"/>
      <c r="DJ329" s="417"/>
      <c r="DK329" s="417"/>
      <c r="DL329" s="417"/>
      <c r="DM329" s="417"/>
      <c r="DN329" s="417"/>
      <c r="DO329" s="417"/>
      <c r="DP329" s="417"/>
      <c r="DQ329" s="417"/>
      <c r="DR329" s="417"/>
      <c r="DS329" s="417"/>
      <c r="DT329" s="417"/>
      <c r="DU329" s="417"/>
      <c r="DV329" s="417"/>
      <c r="DW329" s="417"/>
      <c r="DX329" s="417"/>
      <c r="DY329" s="417"/>
      <c r="DZ329" s="417"/>
      <c r="EA329" s="417"/>
      <c r="EB329" s="417"/>
      <c r="EC329" s="417"/>
      <c r="ED329" s="417"/>
      <c r="EE329" s="417"/>
      <c r="EF329" s="417"/>
      <c r="EG329" s="417"/>
      <c r="EH329" s="418"/>
      <c r="EI329" s="415" t="s">
        <v>152</v>
      </c>
      <c r="EJ329" s="415"/>
      <c r="EK329" s="415"/>
      <c r="EL329" s="415"/>
      <c r="EM329" s="415"/>
      <c r="EN329" s="415"/>
      <c r="EO329" s="415"/>
      <c r="EP329" s="415"/>
      <c r="EQ329" s="415"/>
      <c r="ER329" s="415"/>
      <c r="ES329" s="415"/>
      <c r="ET329" s="415"/>
      <c r="EU329" s="415"/>
      <c r="EV329" s="415"/>
      <c r="EW329" s="415"/>
      <c r="EX329" s="415"/>
      <c r="EY329" s="415"/>
      <c r="EZ329" s="415"/>
      <c r="FA329" s="415"/>
      <c r="FB329" s="415"/>
      <c r="FC329" s="415"/>
      <c r="FD329" s="415"/>
      <c r="FE329" s="415"/>
      <c r="FF329" s="415"/>
      <c r="FG329" s="415"/>
    </row>
    <row r="330" spans="1:180" ht="21.75" customHeight="1">
      <c r="A330"/>
      <c r="B330" s="419"/>
      <c r="C330" s="278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80"/>
      <c r="O330" s="278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  <c r="Z330" s="279"/>
      <c r="AA330" s="279"/>
      <c r="AB330" s="279"/>
      <c r="AC330" s="279"/>
      <c r="AD330" s="279"/>
      <c r="AE330" s="279"/>
      <c r="AF330" s="279"/>
      <c r="AG330" s="279"/>
      <c r="AH330" s="279"/>
      <c r="AI330" s="279"/>
      <c r="AJ330" s="279"/>
      <c r="AK330" s="280"/>
      <c r="AL330" s="278"/>
      <c r="AM330" s="279"/>
      <c r="AN330" s="279"/>
      <c r="AO330" s="279"/>
      <c r="AP330" s="279"/>
      <c r="AQ330" s="279"/>
      <c r="AR330" s="279"/>
      <c r="AS330" s="279"/>
      <c r="AT330" s="279"/>
      <c r="AU330" s="279"/>
      <c r="AV330" s="279"/>
      <c r="AW330" s="279"/>
      <c r="AX330" s="279"/>
      <c r="AY330" s="279"/>
      <c r="AZ330" s="279"/>
      <c r="BA330" s="279"/>
      <c r="BB330" s="279"/>
      <c r="BC330" s="279"/>
      <c r="BD330" s="279"/>
      <c r="BE330" s="279"/>
      <c r="BF330" s="279"/>
      <c r="BG330" s="279"/>
      <c r="BH330" s="279"/>
      <c r="BI330" s="279"/>
      <c r="BJ330" s="279"/>
      <c r="BK330" s="279"/>
      <c r="BL330" s="279"/>
      <c r="BM330" s="279"/>
      <c r="BN330" s="279"/>
      <c r="BO330" s="279"/>
      <c r="BP330" s="279"/>
      <c r="BQ330" s="279"/>
      <c r="BR330" s="279"/>
      <c r="BS330" s="279"/>
      <c r="BT330" s="279"/>
      <c r="BU330" s="279"/>
      <c r="BV330" s="279"/>
      <c r="BW330" s="279"/>
      <c r="BX330" s="279"/>
      <c r="BY330" s="279"/>
      <c r="BZ330" s="279"/>
      <c r="CA330" s="279"/>
      <c r="CB330" s="279"/>
      <c r="CC330" s="279"/>
      <c r="CD330" s="279"/>
      <c r="CE330" s="279"/>
      <c r="CF330" s="279"/>
      <c r="CG330" s="279"/>
      <c r="CH330" s="279"/>
      <c r="CI330" s="279"/>
      <c r="CJ330" s="279"/>
      <c r="CK330" s="279"/>
      <c r="CL330" s="279"/>
      <c r="CM330" s="279"/>
      <c r="CN330" s="279"/>
      <c r="CO330" s="279"/>
      <c r="CP330" s="279"/>
      <c r="CQ330" s="279"/>
      <c r="CR330" s="279"/>
      <c r="CS330" s="279"/>
      <c r="CT330" s="279"/>
      <c r="CU330" s="279"/>
      <c r="CV330" s="279"/>
      <c r="CW330" s="279"/>
      <c r="CX330" s="279"/>
      <c r="CY330" s="279"/>
      <c r="CZ330" s="279"/>
      <c r="DA330" s="279"/>
      <c r="DB330" s="279"/>
      <c r="DC330" s="279"/>
      <c r="DD330" s="279"/>
      <c r="DE330" s="279"/>
      <c r="DF330" s="279"/>
      <c r="DG330" s="280"/>
      <c r="DH330" s="415" t="s">
        <v>53</v>
      </c>
      <c r="DI330" s="415"/>
      <c r="DJ330" s="415"/>
      <c r="DK330" s="415"/>
      <c r="DL330" s="415"/>
      <c r="DM330" s="415"/>
      <c r="DN330" s="415"/>
      <c r="DO330" s="415"/>
      <c r="DP330" s="415"/>
      <c r="DQ330" s="415"/>
      <c r="DR330" s="415"/>
      <c r="DS330" s="415"/>
      <c r="DT330" s="415"/>
      <c r="DU330" s="415"/>
      <c r="DV330" s="415"/>
      <c r="DW330" s="416" t="s">
        <v>20</v>
      </c>
      <c r="DX330" s="417"/>
      <c r="DY330" s="417"/>
      <c r="DZ330" s="417"/>
      <c r="EA330" s="417"/>
      <c r="EB330" s="417"/>
      <c r="EC330" s="417"/>
      <c r="ED330" s="417"/>
      <c r="EE330" s="417"/>
      <c r="EF330" s="417"/>
      <c r="EG330" s="417"/>
      <c r="EH330" s="418"/>
      <c r="EI330" s="415" t="s">
        <v>53</v>
      </c>
      <c r="EJ330" s="415"/>
      <c r="EK330" s="415"/>
      <c r="EL330" s="415"/>
      <c r="EM330" s="415"/>
      <c r="EN330" s="415"/>
      <c r="EO330" s="415"/>
      <c r="EP330" s="415"/>
      <c r="EQ330" s="415"/>
      <c r="ER330" s="415"/>
      <c r="ES330" s="415"/>
      <c r="ET330" s="415"/>
      <c r="EU330" s="415" t="s">
        <v>20</v>
      </c>
      <c r="EV330" s="415"/>
      <c r="EW330" s="415"/>
      <c r="EX330" s="415"/>
      <c r="EY330" s="415"/>
      <c r="EZ330" s="415"/>
      <c r="FA330" s="415"/>
      <c r="FB330" s="415"/>
      <c r="FC330" s="415"/>
      <c r="FD330" s="415"/>
      <c r="FE330" s="415"/>
      <c r="FF330" s="415"/>
      <c r="FG330" s="415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</row>
    <row r="331" spans="2:163" s="73" customFormat="1" ht="11.25" customHeight="1">
      <c r="B331" s="58">
        <v>1</v>
      </c>
      <c r="C331" s="371">
        <v>2</v>
      </c>
      <c r="D331" s="371"/>
      <c r="E331" s="371"/>
      <c r="F331" s="371"/>
      <c r="G331" s="371"/>
      <c r="H331" s="371"/>
      <c r="I331" s="371"/>
      <c r="J331" s="371"/>
      <c r="K331" s="371"/>
      <c r="L331" s="371"/>
      <c r="M331" s="371"/>
      <c r="N331" s="371"/>
      <c r="O331" s="371">
        <v>4</v>
      </c>
      <c r="P331" s="371"/>
      <c r="Q331" s="371"/>
      <c r="R331" s="371"/>
      <c r="S331" s="371"/>
      <c r="T331" s="371"/>
      <c r="U331" s="371"/>
      <c r="V331" s="371"/>
      <c r="W331" s="371"/>
      <c r="X331" s="371"/>
      <c r="Y331" s="371"/>
      <c r="Z331" s="371"/>
      <c r="AA331" s="371"/>
      <c r="AB331" s="371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>
        <v>5</v>
      </c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1"/>
      <c r="BA331" s="371"/>
      <c r="BB331" s="371"/>
      <c r="BC331" s="371"/>
      <c r="BD331" s="371"/>
      <c r="BE331" s="371"/>
      <c r="BF331" s="371"/>
      <c r="BG331" s="371"/>
      <c r="BH331" s="371"/>
      <c r="BI331" s="371"/>
      <c r="BJ331" s="371"/>
      <c r="BK331" s="371"/>
      <c r="BL331" s="371"/>
      <c r="BM331" s="371"/>
      <c r="BN331" s="371"/>
      <c r="BO331" s="371"/>
      <c r="BP331" s="371"/>
      <c r="BQ331" s="371"/>
      <c r="BR331" s="371"/>
      <c r="BS331" s="371"/>
      <c r="BT331" s="371"/>
      <c r="BU331" s="371"/>
      <c r="BV331" s="371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  <c r="CI331" s="371"/>
      <c r="CJ331" s="371"/>
      <c r="CK331" s="371"/>
      <c r="CL331" s="371"/>
      <c r="CM331" s="371"/>
      <c r="CN331" s="371"/>
      <c r="CO331" s="371"/>
      <c r="CP331" s="371"/>
      <c r="CQ331" s="371"/>
      <c r="CR331" s="371"/>
      <c r="CS331" s="371"/>
      <c r="CT331" s="371"/>
      <c r="CU331" s="371"/>
      <c r="CV331" s="371"/>
      <c r="CW331" s="371"/>
      <c r="CX331" s="371"/>
      <c r="CY331" s="371"/>
      <c r="CZ331" s="371"/>
      <c r="DA331" s="371"/>
      <c r="DB331" s="371"/>
      <c r="DC331" s="371"/>
      <c r="DD331" s="371"/>
      <c r="DE331" s="371"/>
      <c r="DF331" s="371"/>
      <c r="DG331" s="371"/>
      <c r="DH331" s="371">
        <v>6</v>
      </c>
      <c r="DI331" s="371"/>
      <c r="DJ331" s="371"/>
      <c r="DK331" s="371"/>
      <c r="DL331" s="371"/>
      <c r="DM331" s="371"/>
      <c r="DN331" s="371"/>
      <c r="DO331" s="371"/>
      <c r="DP331" s="371"/>
      <c r="DQ331" s="371"/>
      <c r="DR331" s="371"/>
      <c r="DS331" s="371"/>
      <c r="DT331" s="371"/>
      <c r="DU331" s="371"/>
      <c r="DV331" s="371"/>
      <c r="DW331" s="205">
        <v>7</v>
      </c>
      <c r="DX331" s="372"/>
      <c r="DY331" s="372"/>
      <c r="DZ331" s="372"/>
      <c r="EA331" s="372"/>
      <c r="EB331" s="372"/>
      <c r="EC331" s="372"/>
      <c r="ED331" s="372"/>
      <c r="EE331" s="372"/>
      <c r="EF331" s="372"/>
      <c r="EG331" s="372"/>
      <c r="EH331" s="206"/>
      <c r="EI331" s="371">
        <v>8</v>
      </c>
      <c r="EJ331" s="371"/>
      <c r="EK331" s="371"/>
      <c r="EL331" s="371"/>
      <c r="EM331" s="371"/>
      <c r="EN331" s="371"/>
      <c r="EO331" s="371"/>
      <c r="EP331" s="371"/>
      <c r="EQ331" s="371"/>
      <c r="ER331" s="371"/>
      <c r="ES331" s="371"/>
      <c r="ET331" s="371"/>
      <c r="EU331" s="371">
        <v>9</v>
      </c>
      <c r="EV331" s="371"/>
      <c r="EW331" s="371"/>
      <c r="EX331" s="371"/>
      <c r="EY331" s="371"/>
      <c r="EZ331" s="371"/>
      <c r="FA331" s="371"/>
      <c r="FB331" s="371"/>
      <c r="FC331" s="371"/>
      <c r="FD331" s="371"/>
      <c r="FE331" s="371"/>
      <c r="FF331" s="371"/>
      <c r="FG331" s="371"/>
    </row>
    <row r="332" spans="2:163" s="1" customFormat="1" ht="36" customHeight="1">
      <c r="B332" s="74">
        <v>1</v>
      </c>
      <c r="C332" s="343" t="s">
        <v>208</v>
      </c>
      <c r="D332" s="344"/>
      <c r="E332" s="344"/>
      <c r="F332" s="344"/>
      <c r="G332" s="344"/>
      <c r="H332" s="344"/>
      <c r="I332" s="344"/>
      <c r="J332" s="344"/>
      <c r="K332" s="344"/>
      <c r="L332" s="344"/>
      <c r="M332" s="344"/>
      <c r="N332" s="344"/>
      <c r="O332" s="232" t="s">
        <v>209</v>
      </c>
      <c r="P332" s="233"/>
      <c r="Q332" s="233"/>
      <c r="R332" s="233"/>
      <c r="S332" s="233"/>
      <c r="T332" s="233"/>
      <c r="U332" s="233"/>
      <c r="V332" s="233"/>
      <c r="W332" s="233"/>
      <c r="X332" s="233"/>
      <c r="Y332" s="233"/>
      <c r="Z332" s="233"/>
      <c r="AA332" s="233"/>
      <c r="AB332" s="233"/>
      <c r="AC332" s="233"/>
      <c r="AD332" s="233"/>
      <c r="AE332" s="233"/>
      <c r="AF332" s="233"/>
      <c r="AG332" s="233"/>
      <c r="AH332" s="233"/>
      <c r="AI332" s="233"/>
      <c r="AJ332" s="233"/>
      <c r="AK332" s="233"/>
      <c r="AL332" s="232" t="s">
        <v>221</v>
      </c>
      <c r="AM332" s="233"/>
      <c r="AN332" s="233"/>
      <c r="AO332" s="233"/>
      <c r="AP332" s="233"/>
      <c r="AQ332" s="233"/>
      <c r="AR332" s="233"/>
      <c r="AS332" s="233"/>
      <c r="AT332" s="233"/>
      <c r="AU332" s="233"/>
      <c r="AV332" s="233"/>
      <c r="AW332" s="233"/>
      <c r="AX332" s="233"/>
      <c r="AY332" s="233"/>
      <c r="AZ332" s="233"/>
      <c r="BA332" s="233"/>
      <c r="BB332" s="233"/>
      <c r="BC332" s="233"/>
      <c r="BD332" s="233"/>
      <c r="BE332" s="233"/>
      <c r="BF332" s="233"/>
      <c r="BG332" s="233"/>
      <c r="BH332" s="233"/>
      <c r="BI332" s="233"/>
      <c r="BJ332" s="233"/>
      <c r="BK332" s="233"/>
      <c r="BL332" s="233"/>
      <c r="BM332" s="233"/>
      <c r="BN332" s="233"/>
      <c r="BO332" s="233"/>
      <c r="BP332" s="233"/>
      <c r="BQ332" s="233"/>
      <c r="BR332" s="233"/>
      <c r="BS332" s="233"/>
      <c r="BT332" s="233"/>
      <c r="BU332" s="233"/>
      <c r="BV332" s="233"/>
      <c r="BW332" s="233"/>
      <c r="BX332" s="233"/>
      <c r="BY332" s="233"/>
      <c r="BZ332" s="233"/>
      <c r="CA332" s="233"/>
      <c r="CB332" s="233"/>
      <c r="CC332" s="233"/>
      <c r="CD332" s="233"/>
      <c r="CE332" s="233"/>
      <c r="CF332" s="233"/>
      <c r="CG332" s="233"/>
      <c r="CH332" s="233"/>
      <c r="CI332" s="233"/>
      <c r="CJ332" s="233"/>
      <c r="CK332" s="233"/>
      <c r="CL332" s="233"/>
      <c r="CM332" s="233"/>
      <c r="CN332" s="233"/>
      <c r="CO332" s="233"/>
      <c r="CP332" s="233"/>
      <c r="CQ332" s="233"/>
      <c r="CR332" s="233"/>
      <c r="CS332" s="233"/>
      <c r="CT332" s="233"/>
      <c r="CU332" s="233"/>
      <c r="CV332" s="233"/>
      <c r="CW332" s="233"/>
      <c r="CX332" s="233"/>
      <c r="CY332" s="233"/>
      <c r="CZ332" s="233"/>
      <c r="DA332" s="233"/>
      <c r="DB332" s="233"/>
      <c r="DC332" s="233"/>
      <c r="DD332" s="233"/>
      <c r="DE332" s="233"/>
      <c r="DF332" s="233"/>
      <c r="DG332" s="233"/>
      <c r="DH332" s="291">
        <v>3901.5</v>
      </c>
      <c r="DI332" s="291"/>
      <c r="DJ332" s="291"/>
      <c r="DK332" s="291"/>
      <c r="DL332" s="291"/>
      <c r="DM332" s="291"/>
      <c r="DN332" s="291"/>
      <c r="DO332" s="291"/>
      <c r="DP332" s="291"/>
      <c r="DQ332" s="291"/>
      <c r="DR332" s="291"/>
      <c r="DS332" s="291"/>
      <c r="DT332" s="291"/>
      <c r="DU332" s="291"/>
      <c r="DV332" s="291"/>
      <c r="DW332" s="70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2"/>
      <c r="EI332" s="291">
        <v>3933.1</v>
      </c>
      <c r="EJ332" s="291"/>
      <c r="EK332" s="291"/>
      <c r="EL332" s="291"/>
      <c r="EM332" s="291"/>
      <c r="EN332" s="291"/>
      <c r="EO332" s="291"/>
      <c r="EP332" s="291"/>
      <c r="EQ332" s="291"/>
      <c r="ER332" s="291"/>
      <c r="ES332" s="291"/>
      <c r="ET332" s="291"/>
      <c r="EU332" s="70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2"/>
    </row>
    <row r="333" spans="2:163" s="1" customFormat="1" ht="32.25" customHeight="1">
      <c r="B333" s="74">
        <v>2</v>
      </c>
      <c r="C333" s="343" t="s">
        <v>208</v>
      </c>
      <c r="D333" s="344"/>
      <c r="E333" s="344"/>
      <c r="F333" s="344"/>
      <c r="G333" s="344"/>
      <c r="H333" s="344"/>
      <c r="I333" s="344"/>
      <c r="J333" s="344"/>
      <c r="K333" s="344"/>
      <c r="L333" s="344"/>
      <c r="M333" s="344"/>
      <c r="N333" s="344"/>
      <c r="O333" s="232" t="s">
        <v>223</v>
      </c>
      <c r="P333" s="233"/>
      <c r="Q333" s="233"/>
      <c r="R333" s="233"/>
      <c r="S333" s="233"/>
      <c r="T333" s="233"/>
      <c r="U333" s="233"/>
      <c r="V333" s="233"/>
      <c r="W333" s="233"/>
      <c r="X333" s="233"/>
      <c r="Y333" s="233"/>
      <c r="Z333" s="233"/>
      <c r="AA333" s="233"/>
      <c r="AB333" s="233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2" t="s">
        <v>222</v>
      </c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3"/>
      <c r="BA333" s="233"/>
      <c r="BB333" s="233"/>
      <c r="BC333" s="233"/>
      <c r="BD333" s="233"/>
      <c r="BE333" s="233"/>
      <c r="BF333" s="233"/>
      <c r="BG333" s="233"/>
      <c r="BH333" s="233"/>
      <c r="BI333" s="233"/>
      <c r="BJ333" s="233"/>
      <c r="BK333" s="233"/>
      <c r="BL333" s="233"/>
      <c r="BM333" s="233"/>
      <c r="BN333" s="233"/>
      <c r="BO333" s="233"/>
      <c r="BP333" s="233"/>
      <c r="BQ333" s="233"/>
      <c r="BR333" s="233"/>
      <c r="BS333" s="233"/>
      <c r="BT333" s="233"/>
      <c r="BU333" s="233"/>
      <c r="BV333" s="233"/>
      <c r="BW333" s="233"/>
      <c r="BX333" s="233"/>
      <c r="BY333" s="233"/>
      <c r="BZ333" s="233"/>
      <c r="CA333" s="233"/>
      <c r="CB333" s="233"/>
      <c r="CC333" s="233"/>
      <c r="CD333" s="233"/>
      <c r="CE333" s="233"/>
      <c r="CF333" s="233"/>
      <c r="CG333" s="233"/>
      <c r="CH333" s="233"/>
      <c r="CI333" s="233"/>
      <c r="CJ333" s="233"/>
      <c r="CK333" s="233"/>
      <c r="CL333" s="233"/>
      <c r="CM333" s="233"/>
      <c r="CN333" s="233"/>
      <c r="CO333" s="233"/>
      <c r="CP333" s="233"/>
      <c r="CQ333" s="233"/>
      <c r="CR333" s="233"/>
      <c r="CS333" s="233"/>
      <c r="CT333" s="233"/>
      <c r="CU333" s="233"/>
      <c r="CV333" s="233"/>
      <c r="CW333" s="233"/>
      <c r="CX333" s="233"/>
      <c r="CY333" s="233"/>
      <c r="CZ333" s="233"/>
      <c r="DA333" s="233"/>
      <c r="DB333" s="233"/>
      <c r="DC333" s="233"/>
      <c r="DD333" s="233"/>
      <c r="DE333" s="233"/>
      <c r="DF333" s="233"/>
      <c r="DG333" s="233"/>
      <c r="DH333" s="291">
        <v>1158.4</v>
      </c>
      <c r="DI333" s="291"/>
      <c r="DJ333" s="291"/>
      <c r="DK333" s="291"/>
      <c r="DL333" s="291"/>
      <c r="DM333" s="291"/>
      <c r="DN333" s="291"/>
      <c r="DO333" s="291"/>
      <c r="DP333" s="291"/>
      <c r="DQ333" s="291"/>
      <c r="DR333" s="291"/>
      <c r="DS333" s="291"/>
      <c r="DT333" s="291"/>
      <c r="DU333" s="291"/>
      <c r="DV333" s="291"/>
      <c r="DW333" s="70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2"/>
      <c r="EI333" s="291">
        <v>1158.4</v>
      </c>
      <c r="EJ333" s="291"/>
      <c r="EK333" s="291"/>
      <c r="EL333" s="291"/>
      <c r="EM333" s="291"/>
      <c r="EN333" s="291"/>
      <c r="EO333" s="291"/>
      <c r="EP333" s="291"/>
      <c r="EQ333" s="291"/>
      <c r="ER333" s="291"/>
      <c r="ES333" s="291"/>
      <c r="ET333" s="291"/>
      <c r="EU333" s="70"/>
      <c r="EV333" s="71"/>
      <c r="EW333" s="71"/>
      <c r="EX333" s="71"/>
      <c r="EY333" s="71"/>
      <c r="EZ333" s="71"/>
      <c r="FA333" s="71"/>
      <c r="FB333" s="71"/>
      <c r="FC333" s="71"/>
      <c r="FD333" s="71"/>
      <c r="FE333" s="71"/>
      <c r="FF333" s="71"/>
      <c r="FG333" s="72"/>
    </row>
    <row r="334" spans="2:163" s="1" customFormat="1" ht="33" customHeight="1">
      <c r="B334" s="74">
        <v>3</v>
      </c>
      <c r="C334" s="343" t="s">
        <v>208</v>
      </c>
      <c r="D334" s="344"/>
      <c r="E334" s="344"/>
      <c r="F334" s="344"/>
      <c r="G334" s="344"/>
      <c r="H334" s="344"/>
      <c r="I334" s="344"/>
      <c r="J334" s="344"/>
      <c r="K334" s="344"/>
      <c r="L334" s="344"/>
      <c r="M334" s="344"/>
      <c r="N334" s="344"/>
      <c r="O334" s="232" t="s">
        <v>209</v>
      </c>
      <c r="P334" s="233"/>
      <c r="Q334" s="233"/>
      <c r="R334" s="233"/>
      <c r="S334" s="233"/>
      <c r="T334" s="233"/>
      <c r="U334" s="233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233"/>
      <c r="AG334" s="233"/>
      <c r="AH334" s="233"/>
      <c r="AI334" s="233"/>
      <c r="AJ334" s="233"/>
      <c r="AK334" s="233"/>
      <c r="AL334" s="233" t="s">
        <v>29</v>
      </c>
      <c r="AM334" s="233"/>
      <c r="AN334" s="233"/>
      <c r="AO334" s="233"/>
      <c r="AP334" s="233"/>
      <c r="AQ334" s="233"/>
      <c r="AR334" s="233"/>
      <c r="AS334" s="233"/>
      <c r="AT334" s="233"/>
      <c r="AU334" s="233"/>
      <c r="AV334" s="233"/>
      <c r="AW334" s="233"/>
      <c r="AX334" s="233"/>
      <c r="AY334" s="233"/>
      <c r="AZ334" s="233"/>
      <c r="BA334" s="233"/>
      <c r="BB334" s="233"/>
      <c r="BC334" s="233"/>
      <c r="BD334" s="233"/>
      <c r="BE334" s="233"/>
      <c r="BF334" s="233"/>
      <c r="BG334" s="233"/>
      <c r="BH334" s="233"/>
      <c r="BI334" s="233"/>
      <c r="BJ334" s="233"/>
      <c r="BK334" s="233"/>
      <c r="BL334" s="233"/>
      <c r="BM334" s="233"/>
      <c r="BN334" s="233"/>
      <c r="BO334" s="233"/>
      <c r="BP334" s="233"/>
      <c r="BQ334" s="233"/>
      <c r="BR334" s="233"/>
      <c r="BS334" s="233"/>
      <c r="BT334" s="233"/>
      <c r="BU334" s="233"/>
      <c r="BV334" s="233"/>
      <c r="BW334" s="233"/>
      <c r="BX334" s="233"/>
      <c r="BY334" s="233"/>
      <c r="BZ334" s="233"/>
      <c r="CA334" s="233"/>
      <c r="CB334" s="233"/>
      <c r="CC334" s="233"/>
      <c r="CD334" s="233"/>
      <c r="CE334" s="233"/>
      <c r="CF334" s="233"/>
      <c r="CG334" s="233"/>
      <c r="CH334" s="233"/>
      <c r="CI334" s="233"/>
      <c r="CJ334" s="233"/>
      <c r="CK334" s="233"/>
      <c r="CL334" s="233"/>
      <c r="CM334" s="233"/>
      <c r="CN334" s="233"/>
      <c r="CO334" s="233"/>
      <c r="CP334" s="233"/>
      <c r="CQ334" s="233"/>
      <c r="CR334" s="233"/>
      <c r="CS334" s="233"/>
      <c r="CT334" s="233"/>
      <c r="CU334" s="233"/>
      <c r="CV334" s="233"/>
      <c r="CW334" s="233"/>
      <c r="CX334" s="233"/>
      <c r="CY334" s="233"/>
      <c r="CZ334" s="233"/>
      <c r="DA334" s="233"/>
      <c r="DB334" s="233"/>
      <c r="DC334" s="233"/>
      <c r="DD334" s="233"/>
      <c r="DE334" s="233"/>
      <c r="DF334" s="233"/>
      <c r="DG334" s="233"/>
      <c r="DH334" s="291">
        <v>1417.06</v>
      </c>
      <c r="DI334" s="291"/>
      <c r="DJ334" s="291"/>
      <c r="DK334" s="291"/>
      <c r="DL334" s="291"/>
      <c r="DM334" s="291"/>
      <c r="DN334" s="291"/>
      <c r="DO334" s="291"/>
      <c r="DP334" s="291"/>
      <c r="DQ334" s="291"/>
      <c r="DR334" s="291"/>
      <c r="DS334" s="291"/>
      <c r="DT334" s="291"/>
      <c r="DU334" s="291"/>
      <c r="DV334" s="291"/>
      <c r="DW334" s="70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2"/>
      <c r="EI334" s="291">
        <v>1492.087</v>
      </c>
      <c r="EJ334" s="291"/>
      <c r="EK334" s="291"/>
      <c r="EL334" s="291"/>
      <c r="EM334" s="291"/>
      <c r="EN334" s="291"/>
      <c r="EO334" s="291"/>
      <c r="EP334" s="291"/>
      <c r="EQ334" s="291"/>
      <c r="ER334" s="291"/>
      <c r="ES334" s="291"/>
      <c r="ET334" s="291"/>
      <c r="EU334" s="70"/>
      <c r="EV334" s="71"/>
      <c r="EW334" s="71"/>
      <c r="EX334" s="71"/>
      <c r="EY334" s="71"/>
      <c r="EZ334" s="71"/>
      <c r="FA334" s="71"/>
      <c r="FB334" s="71"/>
      <c r="FC334" s="71"/>
      <c r="FD334" s="71"/>
      <c r="FE334" s="71"/>
      <c r="FF334" s="71"/>
      <c r="FG334" s="72"/>
    </row>
    <row r="335" spans="1:180" ht="11.25" customHeight="1">
      <c r="A335"/>
      <c r="B335" s="59"/>
      <c r="C335" s="299" t="s">
        <v>30</v>
      </c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299"/>
      <c r="AN335" s="299"/>
      <c r="AO335" s="299"/>
      <c r="AP335" s="299"/>
      <c r="AQ335" s="299"/>
      <c r="AR335" s="299"/>
      <c r="AS335" s="299"/>
      <c r="AT335" s="299"/>
      <c r="AU335" s="299"/>
      <c r="AV335" s="299"/>
      <c r="AW335" s="299"/>
      <c r="AX335" s="299"/>
      <c r="AY335" s="299"/>
      <c r="AZ335" s="299"/>
      <c r="BA335" s="299"/>
      <c r="BB335" s="299"/>
      <c r="BC335" s="299"/>
      <c r="BD335" s="299"/>
      <c r="BE335" s="299"/>
      <c r="BF335" s="299"/>
      <c r="BG335" s="299"/>
      <c r="BH335" s="299"/>
      <c r="BI335" s="299"/>
      <c r="BJ335" s="299"/>
      <c r="BK335" s="299"/>
      <c r="BL335" s="299"/>
      <c r="BM335" s="299"/>
      <c r="BN335" s="299"/>
      <c r="BO335" s="299"/>
      <c r="BP335" s="299"/>
      <c r="BQ335" s="299"/>
      <c r="BR335" s="299"/>
      <c r="BS335" s="299"/>
      <c r="BT335" s="299"/>
      <c r="BU335" s="299"/>
      <c r="BV335" s="299"/>
      <c r="BW335" s="299"/>
      <c r="BX335" s="299"/>
      <c r="BY335" s="299"/>
      <c r="BZ335" s="299"/>
      <c r="CA335" s="299"/>
      <c r="CB335" s="299"/>
      <c r="CC335" s="299"/>
      <c r="CD335" s="299"/>
      <c r="CE335" s="299"/>
      <c r="CF335" s="299"/>
      <c r="CG335" s="299"/>
      <c r="CH335" s="299"/>
      <c r="CI335" s="299"/>
      <c r="CJ335" s="299"/>
      <c r="CK335" s="299"/>
      <c r="CL335" s="299"/>
      <c r="CM335" s="299"/>
      <c r="CN335" s="299"/>
      <c r="CO335" s="299"/>
      <c r="CP335" s="299"/>
      <c r="CQ335" s="299"/>
      <c r="CR335" s="299"/>
      <c r="CS335" s="299"/>
      <c r="CT335" s="299"/>
      <c r="CU335" s="299"/>
      <c r="CV335" s="299"/>
      <c r="CW335" s="299"/>
      <c r="CX335" s="299"/>
      <c r="CY335" s="299"/>
      <c r="CZ335" s="299"/>
      <c r="DA335" s="299"/>
      <c r="DB335" s="299"/>
      <c r="DC335" s="299"/>
      <c r="DD335" s="299"/>
      <c r="DE335" s="299"/>
      <c r="DF335" s="299"/>
      <c r="DG335" s="299"/>
      <c r="DH335" s="245">
        <f>DH332+DH333+DH334</f>
        <v>6476.959999999999</v>
      </c>
      <c r="DI335" s="245"/>
      <c r="DJ335" s="245"/>
      <c r="DK335" s="245"/>
      <c r="DL335" s="245"/>
      <c r="DM335" s="245"/>
      <c r="DN335" s="245"/>
      <c r="DO335" s="245"/>
      <c r="DP335" s="245"/>
      <c r="DQ335" s="245"/>
      <c r="DR335" s="245"/>
      <c r="DS335" s="245"/>
      <c r="DT335" s="245"/>
      <c r="DU335" s="245"/>
      <c r="DV335" s="245"/>
      <c r="DW335" s="49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1"/>
      <c r="EI335" s="245">
        <f>EI332+EI333+EI334</f>
        <v>6583.5869999999995</v>
      </c>
      <c r="EJ335" s="245"/>
      <c r="EK335" s="245"/>
      <c r="EL335" s="245"/>
      <c r="EM335" s="245"/>
      <c r="EN335" s="245"/>
      <c r="EO335" s="245"/>
      <c r="EP335" s="245"/>
      <c r="EQ335" s="245"/>
      <c r="ER335" s="245"/>
      <c r="ES335" s="245"/>
      <c r="ET335" s="245"/>
      <c r="EU335" s="49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1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</row>
    <row r="336" spans="1:180" ht="11.2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</row>
    <row r="337" spans="1:180" ht="11.25" customHeight="1">
      <c r="A337"/>
      <c r="B337" s="243" t="s">
        <v>103</v>
      </c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  <c r="AJ337" s="243"/>
      <c r="AK337" s="243"/>
      <c r="AL337" s="243"/>
      <c r="AM337" s="243"/>
      <c r="AN337" s="243"/>
      <c r="AO337" s="243"/>
      <c r="AP337" s="243"/>
      <c r="AQ337" s="243"/>
      <c r="AR337" s="243"/>
      <c r="AS337" s="243"/>
      <c r="AT337" s="243"/>
      <c r="AU337" s="243"/>
      <c r="AV337" s="243"/>
      <c r="AW337" s="243"/>
      <c r="AX337" s="243"/>
      <c r="AY337" s="243"/>
      <c r="AZ337" s="243"/>
      <c r="BA337" s="243"/>
      <c r="BB337" s="243"/>
      <c r="BC337" s="243"/>
      <c r="BD337" s="243"/>
      <c r="BE337" s="243"/>
      <c r="BF337" s="243"/>
      <c r="BG337" s="243"/>
      <c r="BH337" s="243"/>
      <c r="BI337" s="243"/>
      <c r="BJ337" s="243"/>
      <c r="BK337" s="243"/>
      <c r="BL337" s="243"/>
      <c r="BM337" s="243"/>
      <c r="BN337" s="243"/>
      <c r="BO337" s="243"/>
      <c r="BP337" s="243"/>
      <c r="BQ337" s="243"/>
      <c r="BR337" s="243"/>
      <c r="BS337" s="243"/>
      <c r="BT337" s="243"/>
      <c r="BU337" s="243"/>
      <c r="BV337" s="243"/>
      <c r="BW337" s="243"/>
      <c r="BX337" s="243"/>
      <c r="BY337" s="243"/>
      <c r="BZ337" s="243"/>
      <c r="CA337" s="243"/>
      <c r="CB337" s="243"/>
      <c r="CC337" s="243"/>
      <c r="CD337" s="243"/>
      <c r="CE337" s="243"/>
      <c r="CF337" s="243"/>
      <c r="CG337" s="243"/>
      <c r="CH337" s="243"/>
      <c r="CI337" s="243"/>
      <c r="CJ337" s="243"/>
      <c r="CK337" s="243"/>
      <c r="CL337" s="243"/>
      <c r="CM337" s="243"/>
      <c r="CN337" s="243"/>
      <c r="CO337" s="243"/>
      <c r="CP337" s="243"/>
      <c r="CQ337" s="243"/>
      <c r="CR337" s="243"/>
      <c r="CS337" s="243"/>
      <c r="CT337" s="243"/>
      <c r="CU337" s="243"/>
      <c r="CV337" s="243"/>
      <c r="CW337" s="243"/>
      <c r="CX337" s="243"/>
      <c r="CY337" s="243"/>
      <c r="CZ337" s="243"/>
      <c r="DA337" s="243"/>
      <c r="DB337" s="243"/>
      <c r="DC337" s="243"/>
      <c r="DD337" s="243"/>
      <c r="DE337" s="243"/>
      <c r="DF337" s="243"/>
      <c r="DG337" s="243"/>
      <c r="DH337" s="243"/>
      <c r="DI337" s="243"/>
      <c r="DJ337" s="243"/>
      <c r="DK337" s="243"/>
      <c r="DL337" s="243"/>
      <c r="DM337" s="243"/>
      <c r="DN337" s="243"/>
      <c r="DO337" s="243"/>
      <c r="DP337" s="243"/>
      <c r="DQ337" s="243"/>
      <c r="DR337" s="243"/>
      <c r="DS337" s="243"/>
      <c r="DT337" s="243"/>
      <c r="DU337" s="243"/>
      <c r="DV337" s="243"/>
      <c r="DW337" s="243"/>
      <c r="DX337" s="243"/>
      <c r="DY337" s="243"/>
      <c r="DZ337" s="243"/>
      <c r="EA337" s="243"/>
      <c r="EB337" s="243"/>
      <c r="EC337" s="243"/>
      <c r="ED337" s="243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</row>
    <row r="338" spans="1:180" ht="11.25" customHeight="1">
      <c r="A338"/>
      <c r="B338" s="243" t="s">
        <v>165</v>
      </c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  <c r="AJ338" s="243"/>
      <c r="AK338" s="243"/>
      <c r="AL338" s="243"/>
      <c r="AM338" s="243"/>
      <c r="AN338" s="243"/>
      <c r="AO338" s="243"/>
      <c r="AP338" s="243"/>
      <c r="AQ338" s="243"/>
      <c r="AR338" s="243"/>
      <c r="AS338" s="243"/>
      <c r="AT338" s="243"/>
      <c r="AU338" s="243"/>
      <c r="AV338" s="243"/>
      <c r="AW338" s="243"/>
      <c r="AX338" s="243"/>
      <c r="AY338" s="243"/>
      <c r="AZ338" s="243"/>
      <c r="BA338" s="243"/>
      <c r="BB338" s="243"/>
      <c r="BC338" s="243"/>
      <c r="BD338" s="243"/>
      <c r="BE338" s="243"/>
      <c r="BF338" s="243"/>
      <c r="BG338" s="243"/>
      <c r="BH338" s="243"/>
      <c r="BI338" s="243"/>
      <c r="BJ338" s="243"/>
      <c r="BK338" s="243"/>
      <c r="BL338" s="243"/>
      <c r="BM338" s="243"/>
      <c r="BN338" s="243"/>
      <c r="BO338" s="243"/>
      <c r="BP338" s="243"/>
      <c r="BQ338" s="243"/>
      <c r="BR338" s="243"/>
      <c r="BS338" s="243"/>
      <c r="BT338" s="243"/>
      <c r="BU338" s="243"/>
      <c r="BV338" s="243"/>
      <c r="BW338" s="243"/>
      <c r="BX338" s="243"/>
      <c r="BY338" s="243"/>
      <c r="BZ338" s="243"/>
      <c r="CA338" s="243"/>
      <c r="CB338" s="243"/>
      <c r="CC338" s="243"/>
      <c r="CD338" s="243"/>
      <c r="CE338" s="243"/>
      <c r="CF338" s="243"/>
      <c r="CG338" s="243"/>
      <c r="CH338" s="243"/>
      <c r="CI338" s="243"/>
      <c r="CJ338" s="243"/>
      <c r="CK338" s="243"/>
      <c r="CL338" s="243"/>
      <c r="CM338" s="243"/>
      <c r="CN338" s="243"/>
      <c r="CO338" s="243"/>
      <c r="CP338" s="243"/>
      <c r="CQ338" s="243"/>
      <c r="CR338" s="243"/>
      <c r="CS338" s="243"/>
      <c r="CT338" s="243"/>
      <c r="CU338" s="243"/>
      <c r="CV338" s="243"/>
      <c r="CW338" s="243"/>
      <c r="CX338" s="243"/>
      <c r="CY338" s="243"/>
      <c r="CZ338" s="243"/>
      <c r="DA338" s="243"/>
      <c r="DB338" s="243"/>
      <c r="DC338" s="243"/>
      <c r="DD338" s="243"/>
      <c r="DE338" s="243"/>
      <c r="DF338" s="243"/>
      <c r="DG338" s="243"/>
      <c r="DH338" s="243"/>
      <c r="DI338" s="243"/>
      <c r="DJ338" s="243"/>
      <c r="DK338" s="243"/>
      <c r="DL338" s="243"/>
      <c r="DM338" s="243"/>
      <c r="DN338" s="243"/>
      <c r="DO338" s="243"/>
      <c r="DP338" s="243"/>
      <c r="DQ338" s="243"/>
      <c r="DR338" s="243"/>
      <c r="DS338" s="243"/>
      <c r="DT338" s="243"/>
      <c r="DU338" s="243"/>
      <c r="DV338" s="243"/>
      <c r="DW338" s="243"/>
      <c r="DX338" s="243"/>
      <c r="DY338" s="243"/>
      <c r="DZ338" s="243"/>
      <c r="EA338" s="243"/>
      <c r="EB338" s="243"/>
      <c r="EC338" s="243"/>
      <c r="ED338" s="243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</row>
    <row r="339" spans="1:180" ht="11.2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 t="s">
        <v>86</v>
      </c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</row>
    <row r="340" spans="2:180" s="76" customFormat="1" ht="15" customHeight="1">
      <c r="B340" s="277" t="s">
        <v>12</v>
      </c>
      <c r="C340" s="277" t="s">
        <v>104</v>
      </c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383" t="s">
        <v>148</v>
      </c>
      <c r="Y340" s="383"/>
      <c r="Z340" s="383"/>
      <c r="AA340" s="383"/>
      <c r="AB340" s="383"/>
      <c r="AC340" s="383"/>
      <c r="AD340" s="383"/>
      <c r="AE340" s="383"/>
      <c r="AF340" s="383"/>
      <c r="AG340" s="383"/>
      <c r="AH340" s="383"/>
      <c r="AI340" s="383"/>
      <c r="AJ340" s="383"/>
      <c r="AK340" s="383"/>
      <c r="AL340" s="383"/>
      <c r="AM340" s="383"/>
      <c r="AN340" s="383"/>
      <c r="AO340" s="383"/>
      <c r="AP340" s="383"/>
      <c r="AQ340" s="383"/>
      <c r="AR340" s="383"/>
      <c r="AS340" s="383"/>
      <c r="AT340" s="383"/>
      <c r="AU340" s="383"/>
      <c r="AV340" s="383"/>
      <c r="AW340" s="383"/>
      <c r="AX340" s="383"/>
      <c r="AY340" s="383"/>
      <c r="AZ340" s="383"/>
      <c r="BA340" s="383"/>
      <c r="BB340" s="383"/>
      <c r="BC340" s="383"/>
      <c r="BD340" s="383"/>
      <c r="BE340" s="221" t="s">
        <v>149</v>
      </c>
      <c r="BF340" s="221"/>
      <c r="BG340" s="221"/>
      <c r="BH340" s="221"/>
      <c r="BI340" s="221"/>
      <c r="BJ340" s="221"/>
      <c r="BK340" s="221"/>
      <c r="BL340" s="221"/>
      <c r="BM340" s="221"/>
      <c r="BN340" s="221"/>
      <c r="BO340" s="221"/>
      <c r="BP340" s="221"/>
      <c r="BQ340" s="221"/>
      <c r="BR340" s="221"/>
      <c r="BS340" s="221"/>
      <c r="BT340" s="221"/>
      <c r="BU340" s="221"/>
      <c r="BV340" s="221"/>
      <c r="BW340" s="221"/>
      <c r="BX340" s="221"/>
      <c r="BY340" s="221"/>
      <c r="BZ340" s="221"/>
      <c r="CA340" s="221"/>
      <c r="CB340" s="221"/>
      <c r="CC340" s="221"/>
      <c r="CD340" s="221"/>
      <c r="CE340" s="221"/>
      <c r="CF340" s="221"/>
      <c r="CG340" s="221"/>
      <c r="CH340" s="221"/>
      <c r="CI340" s="221"/>
      <c r="CJ340" s="221"/>
      <c r="CK340" s="221"/>
      <c r="CL340" s="221"/>
      <c r="CM340" s="221"/>
      <c r="CN340" s="221"/>
      <c r="CO340" s="221"/>
      <c r="CP340" s="221"/>
      <c r="CQ340" s="221"/>
      <c r="CR340" s="221"/>
      <c r="CS340" s="221"/>
      <c r="CT340" s="221"/>
      <c r="CU340" s="221"/>
      <c r="CV340" s="221"/>
      <c r="CW340" s="221"/>
      <c r="CX340" s="221"/>
      <c r="CY340" s="221"/>
      <c r="CZ340" s="295" t="s">
        <v>150</v>
      </c>
      <c r="DA340" s="296"/>
      <c r="DB340" s="296"/>
      <c r="DC340" s="296"/>
      <c r="DD340" s="296"/>
      <c r="DE340" s="296"/>
      <c r="DF340" s="296"/>
      <c r="DG340" s="296"/>
      <c r="DH340" s="296"/>
      <c r="DI340" s="296"/>
      <c r="DJ340" s="296"/>
      <c r="DK340" s="296"/>
      <c r="DL340" s="296"/>
      <c r="DM340" s="296"/>
      <c r="DN340" s="296"/>
      <c r="DO340" s="296"/>
      <c r="DP340" s="296"/>
      <c r="DQ340" s="296"/>
      <c r="DR340" s="296"/>
      <c r="DS340" s="296"/>
      <c r="DT340" s="296"/>
      <c r="DU340" s="296"/>
      <c r="DV340" s="296"/>
      <c r="DW340" s="296"/>
      <c r="DX340" s="296"/>
      <c r="DY340" s="296"/>
      <c r="DZ340" s="296"/>
      <c r="EA340" s="296"/>
      <c r="EB340" s="296"/>
      <c r="EC340" s="296"/>
      <c r="ED340" s="296"/>
      <c r="EE340" s="296"/>
      <c r="EF340" s="296"/>
      <c r="EG340" s="296"/>
      <c r="EH340" s="296"/>
      <c r="EI340" s="296"/>
      <c r="EJ340" s="296"/>
      <c r="EK340" s="296"/>
      <c r="EL340" s="297"/>
      <c r="EM340" s="383" t="s">
        <v>105</v>
      </c>
      <c r="EN340" s="384"/>
      <c r="EO340" s="384"/>
      <c r="EP340" s="384"/>
      <c r="EQ340" s="384"/>
      <c r="ER340" s="384"/>
      <c r="ES340" s="384"/>
      <c r="ET340" s="384"/>
      <c r="EU340" s="384"/>
      <c r="EV340" s="384"/>
      <c r="EW340" s="384"/>
      <c r="EX340" s="384"/>
      <c r="EY340" s="384"/>
      <c r="EZ340" s="384"/>
      <c r="FA340" s="384"/>
      <c r="FB340" s="384"/>
      <c r="FC340" s="384"/>
      <c r="FD340" s="384"/>
      <c r="FE340" s="384"/>
      <c r="FF340" s="384"/>
      <c r="FG340" s="384"/>
      <c r="FH340" s="384"/>
      <c r="FI340" s="384"/>
      <c r="FJ340" s="384"/>
      <c r="FK340" s="384"/>
      <c r="FL340" s="384"/>
      <c r="FM340" s="384"/>
      <c r="FN340" s="384"/>
      <c r="FO340" s="384"/>
      <c r="FP340" s="384"/>
      <c r="FQ340" s="384"/>
      <c r="FR340" s="384"/>
      <c r="FS340" s="384"/>
      <c r="FT340" s="384"/>
      <c r="FU340" s="384"/>
      <c r="FV340" s="384"/>
      <c r="FW340" s="384"/>
      <c r="FX340" s="385"/>
    </row>
    <row r="341" spans="2:180" s="76" customFormat="1" ht="21" customHeight="1">
      <c r="B341" s="408"/>
      <c r="C341" s="278"/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80"/>
      <c r="X341" s="221" t="s">
        <v>53</v>
      </c>
      <c r="Y341" s="221"/>
      <c r="Z341" s="221"/>
      <c r="AA341" s="221"/>
      <c r="AB341" s="221"/>
      <c r="AC341" s="221"/>
      <c r="AD341" s="221"/>
      <c r="AE341" s="221"/>
      <c r="AF341" s="221"/>
      <c r="AG341" s="221" t="s">
        <v>20</v>
      </c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 t="s">
        <v>106</v>
      </c>
      <c r="AS341" s="221"/>
      <c r="AT341" s="221"/>
      <c r="AU341" s="221"/>
      <c r="AV341" s="221"/>
      <c r="AW341" s="221"/>
      <c r="AX341" s="221"/>
      <c r="AY341" s="221"/>
      <c r="AZ341" s="221"/>
      <c r="BA341" s="221"/>
      <c r="BB341" s="221"/>
      <c r="BC341" s="221"/>
      <c r="BD341" s="221"/>
      <c r="BE341" s="221" t="s">
        <v>53</v>
      </c>
      <c r="BF341" s="221"/>
      <c r="BG341" s="221"/>
      <c r="BH341" s="221"/>
      <c r="BI341" s="221"/>
      <c r="BJ341" s="221"/>
      <c r="BK341" s="221"/>
      <c r="BL341" s="221"/>
      <c r="BM341" s="221"/>
      <c r="BN341" s="221"/>
      <c r="BO341" s="221"/>
      <c r="BP341" s="221"/>
      <c r="BQ341" s="221"/>
      <c r="BR341" s="221"/>
      <c r="BS341" s="221"/>
      <c r="BT341" s="221"/>
      <c r="BU341" s="221" t="s">
        <v>20</v>
      </c>
      <c r="BV341" s="221"/>
      <c r="BW341" s="221"/>
      <c r="BX341" s="221"/>
      <c r="BY341" s="221"/>
      <c r="BZ341" s="221"/>
      <c r="CA341" s="221"/>
      <c r="CB341" s="221"/>
      <c r="CC341" s="221"/>
      <c r="CD341" s="221"/>
      <c r="CE341" s="221"/>
      <c r="CF341" s="221"/>
      <c r="CG341" s="221"/>
      <c r="CH341" s="221"/>
      <c r="CI341" s="221"/>
      <c r="CJ341" s="221"/>
      <c r="CK341" s="221" t="s">
        <v>106</v>
      </c>
      <c r="CL341" s="221"/>
      <c r="CM341" s="221"/>
      <c r="CN341" s="221"/>
      <c r="CO341" s="221"/>
      <c r="CP341" s="221"/>
      <c r="CQ341" s="221"/>
      <c r="CR341" s="221"/>
      <c r="CS341" s="221"/>
      <c r="CT341" s="221"/>
      <c r="CU341" s="221"/>
      <c r="CV341" s="221"/>
      <c r="CW341" s="221"/>
      <c r="CX341" s="221"/>
      <c r="CY341" s="221"/>
      <c r="CZ341" s="221" t="s">
        <v>53</v>
      </c>
      <c r="DA341" s="221"/>
      <c r="DB341" s="221"/>
      <c r="DC341" s="221"/>
      <c r="DD341" s="221"/>
      <c r="DE341" s="221"/>
      <c r="DF341" s="221"/>
      <c r="DG341" s="221"/>
      <c r="DH341" s="221"/>
      <c r="DI341" s="221"/>
      <c r="DJ341" s="221"/>
      <c r="DK341" s="221"/>
      <c r="DL341" s="221"/>
      <c r="DM341" s="221"/>
      <c r="DN341" s="295" t="s">
        <v>20</v>
      </c>
      <c r="DO341" s="296"/>
      <c r="DP341" s="296"/>
      <c r="DQ341" s="296"/>
      <c r="DR341" s="296"/>
      <c r="DS341" s="296"/>
      <c r="DT341" s="296"/>
      <c r="DU341" s="296"/>
      <c r="DV341" s="296"/>
      <c r="DW341" s="296"/>
      <c r="DX341" s="296"/>
      <c r="DY341" s="296"/>
      <c r="DZ341" s="296"/>
      <c r="EA341" s="296"/>
      <c r="EB341" s="297"/>
      <c r="EC341" s="221" t="s">
        <v>106</v>
      </c>
      <c r="ED341" s="221"/>
      <c r="EE341" s="221"/>
      <c r="EF341" s="221"/>
      <c r="EG341" s="221"/>
      <c r="EH341" s="221"/>
      <c r="EI341" s="221"/>
      <c r="EJ341" s="221"/>
      <c r="EK341" s="221"/>
      <c r="EL341" s="221"/>
      <c r="EM341" s="278"/>
      <c r="EN341" s="279"/>
      <c r="EO341" s="279"/>
      <c r="EP341" s="279"/>
      <c r="EQ341" s="279"/>
      <c r="ER341" s="279"/>
      <c r="ES341" s="279"/>
      <c r="ET341" s="279"/>
      <c r="EU341" s="279"/>
      <c r="EV341" s="279"/>
      <c r="EW341" s="279"/>
      <c r="EX341" s="279"/>
      <c r="EY341" s="279"/>
      <c r="EZ341" s="279"/>
      <c r="FA341" s="279"/>
      <c r="FB341" s="279"/>
      <c r="FC341" s="279"/>
      <c r="FD341" s="279"/>
      <c r="FE341" s="279"/>
      <c r="FF341" s="279"/>
      <c r="FG341" s="279"/>
      <c r="FH341" s="279"/>
      <c r="FI341" s="279"/>
      <c r="FJ341" s="279"/>
      <c r="FK341" s="279"/>
      <c r="FL341" s="279"/>
      <c r="FM341" s="279"/>
      <c r="FN341" s="279"/>
      <c r="FO341" s="279"/>
      <c r="FP341" s="279"/>
      <c r="FQ341" s="279"/>
      <c r="FR341" s="279"/>
      <c r="FS341" s="279"/>
      <c r="FT341" s="279"/>
      <c r="FU341" s="279"/>
      <c r="FV341" s="279"/>
      <c r="FW341" s="279"/>
      <c r="FX341" s="280"/>
    </row>
    <row r="342" spans="2:180" s="76" customFormat="1" ht="11.25" customHeight="1">
      <c r="B342" s="77">
        <v>1</v>
      </c>
      <c r="C342" s="413">
        <v>2</v>
      </c>
      <c r="D342" s="413"/>
      <c r="E342" s="413"/>
      <c r="F342" s="413"/>
      <c r="G342" s="413"/>
      <c r="H342" s="413"/>
      <c r="I342" s="413"/>
      <c r="J342" s="413"/>
      <c r="K342" s="413"/>
      <c r="L342" s="413"/>
      <c r="M342" s="413"/>
      <c r="N342" s="413"/>
      <c r="O342" s="413"/>
      <c r="P342" s="413"/>
      <c r="Q342" s="413"/>
      <c r="R342" s="413"/>
      <c r="S342" s="413"/>
      <c r="T342" s="413"/>
      <c r="U342" s="413"/>
      <c r="V342" s="413"/>
      <c r="W342" s="413"/>
      <c r="X342" s="413">
        <v>3</v>
      </c>
      <c r="Y342" s="413"/>
      <c r="Z342" s="413"/>
      <c r="AA342" s="413"/>
      <c r="AB342" s="413"/>
      <c r="AC342" s="413"/>
      <c r="AD342" s="413"/>
      <c r="AE342" s="413"/>
      <c r="AF342" s="413"/>
      <c r="AG342" s="413">
        <v>4</v>
      </c>
      <c r="AH342" s="413"/>
      <c r="AI342" s="413"/>
      <c r="AJ342" s="413"/>
      <c r="AK342" s="413"/>
      <c r="AL342" s="413"/>
      <c r="AM342" s="413"/>
      <c r="AN342" s="413"/>
      <c r="AO342" s="413"/>
      <c r="AP342" s="413"/>
      <c r="AQ342" s="413"/>
      <c r="AR342" s="413">
        <v>5</v>
      </c>
      <c r="AS342" s="413"/>
      <c r="AT342" s="413"/>
      <c r="AU342" s="413"/>
      <c r="AV342" s="413"/>
      <c r="AW342" s="413"/>
      <c r="AX342" s="413"/>
      <c r="AY342" s="413"/>
      <c r="AZ342" s="413"/>
      <c r="BA342" s="413"/>
      <c r="BB342" s="413"/>
      <c r="BC342" s="413"/>
      <c r="BD342" s="413"/>
      <c r="BE342" s="413">
        <v>6</v>
      </c>
      <c r="BF342" s="413"/>
      <c r="BG342" s="413"/>
      <c r="BH342" s="413"/>
      <c r="BI342" s="413"/>
      <c r="BJ342" s="413"/>
      <c r="BK342" s="413"/>
      <c r="BL342" s="413"/>
      <c r="BM342" s="413"/>
      <c r="BN342" s="413"/>
      <c r="BO342" s="413"/>
      <c r="BP342" s="413"/>
      <c r="BQ342" s="413"/>
      <c r="BR342" s="413"/>
      <c r="BS342" s="413"/>
      <c r="BT342" s="413"/>
      <c r="BU342" s="413">
        <v>7</v>
      </c>
      <c r="BV342" s="413"/>
      <c r="BW342" s="413"/>
      <c r="BX342" s="413"/>
      <c r="BY342" s="413"/>
      <c r="BZ342" s="413"/>
      <c r="CA342" s="413"/>
      <c r="CB342" s="413"/>
      <c r="CC342" s="413"/>
      <c r="CD342" s="413"/>
      <c r="CE342" s="413"/>
      <c r="CF342" s="413"/>
      <c r="CG342" s="413"/>
      <c r="CH342" s="413"/>
      <c r="CI342" s="413"/>
      <c r="CJ342" s="413"/>
      <c r="CK342" s="413">
        <v>8</v>
      </c>
      <c r="CL342" s="413"/>
      <c r="CM342" s="413"/>
      <c r="CN342" s="413"/>
      <c r="CO342" s="413"/>
      <c r="CP342" s="413"/>
      <c r="CQ342" s="413"/>
      <c r="CR342" s="413"/>
      <c r="CS342" s="413"/>
      <c r="CT342" s="413"/>
      <c r="CU342" s="413"/>
      <c r="CV342" s="413"/>
      <c r="CW342" s="413"/>
      <c r="CX342" s="413"/>
      <c r="CY342" s="413"/>
      <c r="CZ342" s="413">
        <v>9</v>
      </c>
      <c r="DA342" s="413"/>
      <c r="DB342" s="413"/>
      <c r="DC342" s="413"/>
      <c r="DD342" s="413"/>
      <c r="DE342" s="413"/>
      <c r="DF342" s="413"/>
      <c r="DG342" s="413"/>
      <c r="DH342" s="413"/>
      <c r="DI342" s="413"/>
      <c r="DJ342" s="413"/>
      <c r="DK342" s="413"/>
      <c r="DL342" s="413"/>
      <c r="DM342" s="413"/>
      <c r="DN342" s="409">
        <v>10</v>
      </c>
      <c r="DO342" s="410"/>
      <c r="DP342" s="410"/>
      <c r="DQ342" s="410"/>
      <c r="DR342" s="410"/>
      <c r="DS342" s="410"/>
      <c r="DT342" s="410"/>
      <c r="DU342" s="410"/>
      <c r="DV342" s="410"/>
      <c r="DW342" s="410"/>
      <c r="DX342" s="410"/>
      <c r="DY342" s="410"/>
      <c r="DZ342" s="410"/>
      <c r="EA342" s="410"/>
      <c r="EB342" s="411"/>
      <c r="EC342" s="413">
        <v>11</v>
      </c>
      <c r="ED342" s="413"/>
      <c r="EE342" s="413"/>
      <c r="EF342" s="413"/>
      <c r="EG342" s="413"/>
      <c r="EH342" s="413"/>
      <c r="EI342" s="413"/>
      <c r="EJ342" s="413"/>
      <c r="EK342" s="413"/>
      <c r="EL342" s="413"/>
      <c r="EM342" s="409">
        <v>12</v>
      </c>
      <c r="EN342" s="410"/>
      <c r="EO342" s="410"/>
      <c r="EP342" s="410"/>
      <c r="EQ342" s="410"/>
      <c r="ER342" s="410"/>
      <c r="ES342" s="410"/>
      <c r="ET342" s="410"/>
      <c r="EU342" s="410"/>
      <c r="EV342" s="410"/>
      <c r="EW342" s="410"/>
      <c r="EX342" s="410"/>
      <c r="EY342" s="410"/>
      <c r="EZ342" s="410"/>
      <c r="FA342" s="410"/>
      <c r="FB342" s="410"/>
      <c r="FC342" s="410"/>
      <c r="FD342" s="410"/>
      <c r="FE342" s="410"/>
      <c r="FF342" s="410"/>
      <c r="FG342" s="410"/>
      <c r="FH342" s="410"/>
      <c r="FI342" s="410"/>
      <c r="FJ342" s="410"/>
      <c r="FK342" s="410"/>
      <c r="FL342" s="410"/>
      <c r="FM342" s="410"/>
      <c r="FN342" s="410"/>
      <c r="FO342" s="410"/>
      <c r="FP342" s="410"/>
      <c r="FQ342" s="410"/>
      <c r="FR342" s="410"/>
      <c r="FS342" s="410"/>
      <c r="FT342" s="410"/>
      <c r="FU342" s="410"/>
      <c r="FV342" s="410"/>
      <c r="FW342" s="410"/>
      <c r="FX342" s="411"/>
    </row>
    <row r="343" s="76" customFormat="1" ht="11.25" customHeight="1"/>
    <row r="344" spans="2:121" s="76" customFormat="1" ht="11.25" customHeight="1">
      <c r="B344" s="281" t="s">
        <v>166</v>
      </c>
      <c r="C344" s="281"/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1"/>
      <c r="S344" s="281"/>
      <c r="T344" s="281"/>
      <c r="U344" s="281"/>
      <c r="V344" s="281"/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  <c r="AP344" s="281"/>
      <c r="AQ344" s="281"/>
      <c r="AR344" s="281"/>
      <c r="AS344" s="281"/>
      <c r="AT344" s="281"/>
      <c r="AU344" s="281"/>
      <c r="AV344" s="281"/>
      <c r="AW344" s="281"/>
      <c r="AX344" s="281"/>
      <c r="AY344" s="281"/>
      <c r="AZ344" s="281"/>
      <c r="BA344" s="281"/>
      <c r="BB344" s="281"/>
      <c r="BC344" s="281"/>
      <c r="BD344" s="281"/>
      <c r="BE344" s="281"/>
      <c r="BF344" s="281"/>
      <c r="BG344" s="281"/>
      <c r="BH344" s="281"/>
      <c r="BI344" s="281"/>
      <c r="BJ344" s="281"/>
      <c r="BK344" s="281"/>
      <c r="BL344" s="281"/>
      <c r="BM344" s="281"/>
      <c r="BN344" s="281"/>
      <c r="BO344" s="281"/>
      <c r="BP344" s="281"/>
      <c r="BQ344" s="281"/>
      <c r="BR344" s="281"/>
      <c r="BS344" s="281"/>
      <c r="BT344" s="281"/>
      <c r="BU344" s="281"/>
      <c r="BV344" s="281"/>
      <c r="BW344" s="281"/>
      <c r="BX344" s="281"/>
      <c r="BY344" s="281"/>
      <c r="BZ344" s="281"/>
      <c r="CA344" s="281"/>
      <c r="CB344" s="281"/>
      <c r="CC344" s="281"/>
      <c r="CD344" s="281"/>
      <c r="CE344" s="281"/>
      <c r="CF344" s="281"/>
      <c r="CG344" s="281"/>
      <c r="CH344" s="281"/>
      <c r="CI344" s="281"/>
      <c r="CJ344" s="281"/>
      <c r="CK344" s="281"/>
      <c r="CL344" s="281"/>
      <c r="CM344" s="281"/>
      <c r="CN344" s="281"/>
      <c r="CO344" s="281"/>
      <c r="CP344" s="281"/>
      <c r="CQ344" s="281"/>
      <c r="CR344" s="281"/>
      <c r="CS344" s="281"/>
      <c r="CT344" s="281"/>
      <c r="CU344" s="281"/>
      <c r="CV344" s="281"/>
      <c r="CW344" s="281"/>
      <c r="CX344" s="281"/>
      <c r="CY344" s="281"/>
      <c r="CZ344" s="281"/>
      <c r="DA344" s="281"/>
      <c r="DB344" s="281"/>
      <c r="DC344" s="281"/>
      <c r="DD344" s="281"/>
      <c r="DE344" s="281"/>
      <c r="DF344" s="281"/>
      <c r="DG344" s="281"/>
      <c r="DH344" s="281"/>
      <c r="DI344" s="281"/>
      <c r="DJ344" s="281"/>
      <c r="DK344" s="281"/>
      <c r="DL344" s="281"/>
      <c r="DM344" s="281"/>
      <c r="DN344" s="281"/>
      <c r="DO344" s="281"/>
      <c r="DP344" s="281"/>
      <c r="DQ344" s="281"/>
    </row>
    <row r="345" spans="108:121" s="76" customFormat="1" ht="11.25" customHeight="1">
      <c r="DD345" s="414" t="s">
        <v>86</v>
      </c>
      <c r="DE345" s="414"/>
      <c r="DF345" s="414"/>
      <c r="DG345" s="414"/>
      <c r="DH345" s="414"/>
      <c r="DI345" s="414"/>
      <c r="DJ345" s="414"/>
      <c r="DK345" s="414"/>
      <c r="DL345" s="414"/>
      <c r="DM345" s="414"/>
      <c r="DN345" s="414"/>
      <c r="DO345" s="414"/>
      <c r="DP345" s="414"/>
      <c r="DQ345" s="414"/>
    </row>
    <row r="346" spans="2:149" s="76" customFormat="1" ht="11.25" customHeight="1">
      <c r="B346" s="277" t="s">
        <v>12</v>
      </c>
      <c r="C346" s="277" t="s">
        <v>104</v>
      </c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383" t="s">
        <v>107</v>
      </c>
      <c r="Y346" s="383"/>
      <c r="Z346" s="383"/>
      <c r="AA346" s="383"/>
      <c r="AB346" s="383"/>
      <c r="AC346" s="383"/>
      <c r="AD346" s="383"/>
      <c r="AE346" s="383"/>
      <c r="AF346" s="383"/>
      <c r="AG346" s="383"/>
      <c r="AH346" s="383"/>
      <c r="AI346" s="383"/>
      <c r="AJ346" s="383"/>
      <c r="AK346" s="383"/>
      <c r="AL346" s="383"/>
      <c r="AM346" s="383"/>
      <c r="AN346" s="383"/>
      <c r="AO346" s="383"/>
      <c r="AP346" s="383"/>
      <c r="AQ346" s="383"/>
      <c r="AR346" s="383"/>
      <c r="AS346" s="383"/>
      <c r="AT346" s="383"/>
      <c r="AU346" s="383"/>
      <c r="AV346" s="383"/>
      <c r="AW346" s="383"/>
      <c r="AX346" s="383"/>
      <c r="AY346" s="383"/>
      <c r="AZ346" s="383"/>
      <c r="BA346" s="383"/>
      <c r="BB346" s="383"/>
      <c r="BC346" s="383"/>
      <c r="BD346" s="383"/>
      <c r="BE346" s="221" t="s">
        <v>108</v>
      </c>
      <c r="BF346" s="221"/>
      <c r="BG346" s="221"/>
      <c r="BH346" s="221"/>
      <c r="BI346" s="221"/>
      <c r="BJ346" s="221"/>
      <c r="BK346" s="221"/>
      <c r="BL346" s="221"/>
      <c r="BM346" s="221"/>
      <c r="BN346" s="221"/>
      <c r="BO346" s="221"/>
      <c r="BP346" s="221"/>
      <c r="BQ346" s="221"/>
      <c r="BR346" s="221"/>
      <c r="BS346" s="221"/>
      <c r="BT346" s="221"/>
      <c r="BU346" s="221"/>
      <c r="BV346" s="221"/>
      <c r="BW346" s="221"/>
      <c r="BX346" s="221"/>
      <c r="BY346" s="221"/>
      <c r="BZ346" s="221"/>
      <c r="CA346" s="221"/>
      <c r="CB346" s="221"/>
      <c r="CC346" s="221"/>
      <c r="CD346" s="221"/>
      <c r="CE346" s="221"/>
      <c r="CF346" s="221"/>
      <c r="CG346" s="221"/>
      <c r="CH346" s="221"/>
      <c r="CI346" s="221"/>
      <c r="CJ346" s="221"/>
      <c r="CK346" s="221"/>
      <c r="CL346" s="221"/>
      <c r="CM346" s="221"/>
      <c r="CN346" s="221"/>
      <c r="CO346" s="221"/>
      <c r="CP346" s="221"/>
      <c r="CQ346" s="221"/>
      <c r="CR346" s="221"/>
      <c r="CS346" s="221"/>
      <c r="CT346" s="221"/>
      <c r="CU346" s="221"/>
      <c r="CV346" s="221"/>
      <c r="CW346" s="221"/>
      <c r="CX346" s="221"/>
      <c r="CY346" s="221"/>
      <c r="CZ346" s="221"/>
      <c r="DA346" s="383" t="s">
        <v>105</v>
      </c>
      <c r="DB346" s="384"/>
      <c r="DC346" s="384"/>
      <c r="DD346" s="384"/>
      <c r="DE346" s="384"/>
      <c r="DF346" s="384"/>
      <c r="DG346" s="384"/>
      <c r="DH346" s="384"/>
      <c r="DI346" s="384"/>
      <c r="DJ346" s="384"/>
      <c r="DK346" s="384"/>
      <c r="DL346" s="384"/>
      <c r="DM346" s="384"/>
      <c r="DN346" s="384"/>
      <c r="DO346" s="384"/>
      <c r="DP346" s="384"/>
      <c r="DQ346" s="384"/>
      <c r="DR346" s="384"/>
      <c r="DS346" s="384"/>
      <c r="DT346" s="384"/>
      <c r="DU346" s="384"/>
      <c r="DV346" s="384"/>
      <c r="DW346" s="384"/>
      <c r="DX346" s="384"/>
      <c r="DY346" s="384"/>
      <c r="DZ346" s="384"/>
      <c r="EA346" s="384"/>
      <c r="EB346" s="384"/>
      <c r="EC346" s="384"/>
      <c r="ED346" s="384"/>
      <c r="EE346" s="384"/>
      <c r="EF346" s="384"/>
      <c r="EG346" s="384"/>
      <c r="EH346" s="384"/>
      <c r="EI346" s="384"/>
      <c r="EJ346" s="384"/>
      <c r="EK346" s="384"/>
      <c r="EL346" s="384"/>
      <c r="EM346" s="384"/>
      <c r="EN346" s="384"/>
      <c r="EO346" s="384"/>
      <c r="EP346" s="384"/>
      <c r="EQ346" s="384"/>
      <c r="ER346" s="384"/>
      <c r="ES346" s="385"/>
    </row>
    <row r="347" spans="2:149" s="76" customFormat="1" ht="21.75" customHeight="1">
      <c r="B347" s="408"/>
      <c r="C347" s="278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80"/>
      <c r="X347" s="221" t="s">
        <v>53</v>
      </c>
      <c r="Y347" s="221"/>
      <c r="Z347" s="221"/>
      <c r="AA347" s="221"/>
      <c r="AB347" s="221"/>
      <c r="AC347" s="221"/>
      <c r="AD347" s="221"/>
      <c r="AE347" s="221"/>
      <c r="AF347" s="221"/>
      <c r="AG347" s="221" t="s">
        <v>20</v>
      </c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 t="s">
        <v>106</v>
      </c>
      <c r="AS347" s="221"/>
      <c r="AT347" s="221"/>
      <c r="AU347" s="221"/>
      <c r="AV347" s="221"/>
      <c r="AW347" s="221"/>
      <c r="AX347" s="221"/>
      <c r="AY347" s="221"/>
      <c r="AZ347" s="221"/>
      <c r="BA347" s="221"/>
      <c r="BB347" s="221"/>
      <c r="BC347" s="221"/>
      <c r="BD347" s="221"/>
      <c r="BE347" s="221" t="s">
        <v>53</v>
      </c>
      <c r="BF347" s="221"/>
      <c r="BG347" s="221"/>
      <c r="BH347" s="221"/>
      <c r="BI347" s="221"/>
      <c r="BJ347" s="221"/>
      <c r="BK347" s="221"/>
      <c r="BL347" s="221"/>
      <c r="BM347" s="221"/>
      <c r="BN347" s="221"/>
      <c r="BO347" s="221"/>
      <c r="BP347" s="221"/>
      <c r="BQ347" s="221"/>
      <c r="BR347" s="221"/>
      <c r="BS347" s="221"/>
      <c r="BT347" s="221"/>
      <c r="BU347" s="221" t="s">
        <v>20</v>
      </c>
      <c r="BV347" s="221"/>
      <c r="BW347" s="221"/>
      <c r="BX347" s="221"/>
      <c r="BY347" s="221"/>
      <c r="BZ347" s="221"/>
      <c r="CA347" s="221"/>
      <c r="CB347" s="221"/>
      <c r="CC347" s="221"/>
      <c r="CD347" s="221"/>
      <c r="CE347" s="221"/>
      <c r="CF347" s="221"/>
      <c r="CG347" s="221"/>
      <c r="CH347" s="221"/>
      <c r="CI347" s="221"/>
      <c r="CJ347" s="221"/>
      <c r="CK347" s="221"/>
      <c r="CL347" s="221" t="s">
        <v>106</v>
      </c>
      <c r="CM347" s="221"/>
      <c r="CN347" s="221"/>
      <c r="CO347" s="221"/>
      <c r="CP347" s="221"/>
      <c r="CQ347" s="221"/>
      <c r="CR347" s="221"/>
      <c r="CS347" s="221"/>
      <c r="CT347" s="221"/>
      <c r="CU347" s="221"/>
      <c r="CV347" s="221"/>
      <c r="CW347" s="221"/>
      <c r="CX347" s="221"/>
      <c r="CY347" s="221"/>
      <c r="CZ347" s="221"/>
      <c r="DA347" s="278"/>
      <c r="DB347" s="279"/>
      <c r="DC347" s="279"/>
      <c r="DD347" s="279"/>
      <c r="DE347" s="279"/>
      <c r="DF347" s="279"/>
      <c r="DG347" s="279"/>
      <c r="DH347" s="279"/>
      <c r="DI347" s="279"/>
      <c r="DJ347" s="279"/>
      <c r="DK347" s="279"/>
      <c r="DL347" s="279"/>
      <c r="DM347" s="279"/>
      <c r="DN347" s="279"/>
      <c r="DO347" s="279"/>
      <c r="DP347" s="279"/>
      <c r="DQ347" s="279"/>
      <c r="DR347" s="279"/>
      <c r="DS347" s="279"/>
      <c r="DT347" s="279"/>
      <c r="DU347" s="279"/>
      <c r="DV347" s="279"/>
      <c r="DW347" s="279"/>
      <c r="DX347" s="279"/>
      <c r="DY347" s="279"/>
      <c r="DZ347" s="279"/>
      <c r="EA347" s="279"/>
      <c r="EB347" s="279"/>
      <c r="EC347" s="279"/>
      <c r="ED347" s="279"/>
      <c r="EE347" s="279"/>
      <c r="EF347" s="279"/>
      <c r="EG347" s="279"/>
      <c r="EH347" s="279"/>
      <c r="EI347" s="279"/>
      <c r="EJ347" s="279"/>
      <c r="EK347" s="279"/>
      <c r="EL347" s="279"/>
      <c r="EM347" s="279"/>
      <c r="EN347" s="279"/>
      <c r="EO347" s="279"/>
      <c r="EP347" s="279"/>
      <c r="EQ347" s="279"/>
      <c r="ER347" s="279"/>
      <c r="ES347" s="280"/>
    </row>
    <row r="348" spans="2:149" s="76" customFormat="1" ht="11.25" customHeight="1">
      <c r="B348" s="77">
        <v>1</v>
      </c>
      <c r="C348" s="413">
        <v>2</v>
      </c>
      <c r="D348" s="413"/>
      <c r="E348" s="413"/>
      <c r="F348" s="413"/>
      <c r="G348" s="413"/>
      <c r="H348" s="413"/>
      <c r="I348" s="413"/>
      <c r="J348" s="413"/>
      <c r="K348" s="413"/>
      <c r="L348" s="413"/>
      <c r="M348" s="413"/>
      <c r="N348" s="413"/>
      <c r="O348" s="413"/>
      <c r="P348" s="413"/>
      <c r="Q348" s="413"/>
      <c r="R348" s="413"/>
      <c r="S348" s="413"/>
      <c r="T348" s="413"/>
      <c r="U348" s="413"/>
      <c r="V348" s="413"/>
      <c r="W348" s="413"/>
      <c r="X348" s="413">
        <v>3</v>
      </c>
      <c r="Y348" s="413"/>
      <c r="Z348" s="413"/>
      <c r="AA348" s="413"/>
      <c r="AB348" s="413"/>
      <c r="AC348" s="413"/>
      <c r="AD348" s="413"/>
      <c r="AE348" s="413"/>
      <c r="AF348" s="413"/>
      <c r="AG348" s="413">
        <v>4</v>
      </c>
      <c r="AH348" s="413"/>
      <c r="AI348" s="413"/>
      <c r="AJ348" s="413"/>
      <c r="AK348" s="413"/>
      <c r="AL348" s="413"/>
      <c r="AM348" s="413"/>
      <c r="AN348" s="413"/>
      <c r="AO348" s="413"/>
      <c r="AP348" s="413"/>
      <c r="AQ348" s="413"/>
      <c r="AR348" s="413">
        <v>5</v>
      </c>
      <c r="AS348" s="413"/>
      <c r="AT348" s="413"/>
      <c r="AU348" s="413"/>
      <c r="AV348" s="413"/>
      <c r="AW348" s="413"/>
      <c r="AX348" s="413"/>
      <c r="AY348" s="413"/>
      <c r="AZ348" s="413"/>
      <c r="BA348" s="413"/>
      <c r="BB348" s="413"/>
      <c r="BC348" s="413"/>
      <c r="BD348" s="413"/>
      <c r="BE348" s="413">
        <v>6</v>
      </c>
      <c r="BF348" s="413"/>
      <c r="BG348" s="413"/>
      <c r="BH348" s="413"/>
      <c r="BI348" s="413"/>
      <c r="BJ348" s="413"/>
      <c r="BK348" s="413"/>
      <c r="BL348" s="413"/>
      <c r="BM348" s="413"/>
      <c r="BN348" s="413"/>
      <c r="BO348" s="413"/>
      <c r="BP348" s="413"/>
      <c r="BQ348" s="413"/>
      <c r="BR348" s="413"/>
      <c r="BS348" s="413"/>
      <c r="BT348" s="413"/>
      <c r="BU348" s="413">
        <v>7</v>
      </c>
      <c r="BV348" s="413"/>
      <c r="BW348" s="413"/>
      <c r="BX348" s="413"/>
      <c r="BY348" s="413"/>
      <c r="BZ348" s="413"/>
      <c r="CA348" s="413"/>
      <c r="CB348" s="413"/>
      <c r="CC348" s="413"/>
      <c r="CD348" s="413"/>
      <c r="CE348" s="413"/>
      <c r="CF348" s="413"/>
      <c r="CG348" s="413"/>
      <c r="CH348" s="413"/>
      <c r="CI348" s="413"/>
      <c r="CJ348" s="413"/>
      <c r="CK348" s="413"/>
      <c r="CL348" s="413">
        <v>8</v>
      </c>
      <c r="CM348" s="413"/>
      <c r="CN348" s="413"/>
      <c r="CO348" s="413"/>
      <c r="CP348" s="413"/>
      <c r="CQ348" s="413"/>
      <c r="CR348" s="413"/>
      <c r="CS348" s="413"/>
      <c r="CT348" s="413"/>
      <c r="CU348" s="413"/>
      <c r="CV348" s="413"/>
      <c r="CW348" s="413"/>
      <c r="CX348" s="413"/>
      <c r="CY348" s="413"/>
      <c r="CZ348" s="413"/>
      <c r="DA348" s="409">
        <v>9</v>
      </c>
      <c r="DB348" s="410"/>
      <c r="DC348" s="410"/>
      <c r="DD348" s="410"/>
      <c r="DE348" s="410"/>
      <c r="DF348" s="410"/>
      <c r="DG348" s="410"/>
      <c r="DH348" s="410"/>
      <c r="DI348" s="410"/>
      <c r="DJ348" s="410"/>
      <c r="DK348" s="410"/>
      <c r="DL348" s="410"/>
      <c r="DM348" s="410"/>
      <c r="DN348" s="410"/>
      <c r="DO348" s="410"/>
      <c r="DP348" s="410"/>
      <c r="DQ348" s="410"/>
      <c r="DR348" s="410"/>
      <c r="DS348" s="410"/>
      <c r="DT348" s="410"/>
      <c r="DU348" s="410"/>
      <c r="DV348" s="410"/>
      <c r="DW348" s="410"/>
      <c r="DX348" s="410"/>
      <c r="DY348" s="410"/>
      <c r="DZ348" s="410"/>
      <c r="EA348" s="410"/>
      <c r="EB348" s="410"/>
      <c r="EC348" s="410"/>
      <c r="ED348" s="410"/>
      <c r="EE348" s="410"/>
      <c r="EF348" s="410"/>
      <c r="EG348" s="410"/>
      <c r="EH348" s="410"/>
      <c r="EI348" s="410"/>
      <c r="EJ348" s="410"/>
      <c r="EK348" s="410"/>
      <c r="EL348" s="410"/>
      <c r="EM348" s="410"/>
      <c r="EN348" s="410"/>
      <c r="EO348" s="410"/>
      <c r="EP348" s="410"/>
      <c r="EQ348" s="410"/>
      <c r="ER348" s="410"/>
      <c r="ES348" s="411"/>
    </row>
    <row r="349" spans="1:180" ht="11.2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</row>
    <row r="350" spans="1:180" ht="21.75" customHeight="1">
      <c r="A350"/>
      <c r="B350" s="281" t="s">
        <v>167</v>
      </c>
      <c r="C350" s="281"/>
      <c r="D350" s="281"/>
      <c r="E350" s="281"/>
      <c r="F350" s="281"/>
      <c r="G350" s="281"/>
      <c r="H350" s="281"/>
      <c r="I350" s="281"/>
      <c r="J350" s="281"/>
      <c r="K350" s="281"/>
      <c r="L350" s="281"/>
      <c r="M350" s="281"/>
      <c r="N350" s="281"/>
      <c r="O350" s="281"/>
      <c r="P350" s="281"/>
      <c r="Q350" s="281"/>
      <c r="R350" s="281"/>
      <c r="S350" s="281"/>
      <c r="T350" s="281"/>
      <c r="U350" s="281"/>
      <c r="V350" s="281"/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  <c r="AP350" s="281"/>
      <c r="AQ350" s="281"/>
      <c r="AR350" s="281"/>
      <c r="AS350" s="281"/>
      <c r="AT350" s="281"/>
      <c r="AU350" s="281"/>
      <c r="AV350" s="281"/>
      <c r="AW350" s="281"/>
      <c r="AX350" s="281"/>
      <c r="AY350" s="281"/>
      <c r="AZ350" s="281"/>
      <c r="BA350" s="281"/>
      <c r="BB350" s="281"/>
      <c r="BC350" s="281"/>
      <c r="BD350" s="281"/>
      <c r="BE350" s="281"/>
      <c r="BF350" s="281"/>
      <c r="BG350" s="281"/>
      <c r="BH350" s="281"/>
      <c r="BI350" s="281"/>
      <c r="BJ350" s="281"/>
      <c r="BK350" s="281"/>
      <c r="BL350" s="281"/>
      <c r="BM350" s="281"/>
      <c r="BN350" s="281"/>
      <c r="BO350" s="281"/>
      <c r="BP350" s="281"/>
      <c r="BQ350" s="281"/>
      <c r="BR350" s="281"/>
      <c r="BS350" s="281"/>
      <c r="BT350" s="281"/>
      <c r="BU350" s="281"/>
      <c r="BV350" s="281"/>
      <c r="BW350" s="281"/>
      <c r="BX350" s="281"/>
      <c r="BY350" s="281"/>
      <c r="BZ350" s="281"/>
      <c r="CA350" s="281"/>
      <c r="CB350" s="281"/>
      <c r="CC350" s="281"/>
      <c r="CD350" s="281"/>
      <c r="CE350" s="281"/>
      <c r="CF350" s="281"/>
      <c r="CG350" s="281"/>
      <c r="CH350" s="281"/>
      <c r="CI350" s="281"/>
      <c r="CJ350" s="281"/>
      <c r="CK350" s="281"/>
      <c r="CL350" s="281"/>
      <c r="CM350" s="281"/>
      <c r="CN350" s="281"/>
      <c r="CO350" s="281"/>
      <c r="CP350" s="281"/>
      <c r="CQ350" s="281"/>
      <c r="CR350" s="281"/>
      <c r="CS350" s="281"/>
      <c r="CT350" s="281"/>
      <c r="CU350" s="281"/>
      <c r="CV350" s="281"/>
      <c r="CW350" s="281"/>
      <c r="CX350" s="281"/>
      <c r="CY350" s="281"/>
      <c r="CZ350" s="281"/>
      <c r="DA350" s="281"/>
      <c r="DB350" s="281"/>
      <c r="DC350" s="281"/>
      <c r="DD350" s="281"/>
      <c r="DE350" s="281"/>
      <c r="DF350" s="281"/>
      <c r="DG350" s="281"/>
      <c r="DH350" s="281"/>
      <c r="DI350" s="281"/>
      <c r="DJ350" s="281"/>
      <c r="DK350" s="281"/>
      <c r="DL350" s="281"/>
      <c r="DM350" s="281"/>
      <c r="DN350" s="281"/>
      <c r="DO350" s="281"/>
      <c r="DP350" s="281"/>
      <c r="DQ350" s="281"/>
      <c r="DR350" s="281"/>
      <c r="DS350" s="281"/>
      <c r="DT350" s="281"/>
      <c r="DU350" s="281"/>
      <c r="DV350" s="281"/>
      <c r="DW350" s="281"/>
      <c r="DX350" s="281"/>
      <c r="DY350" s="281"/>
      <c r="DZ350" s="281"/>
      <c r="EA350" s="281"/>
      <c r="EB350" s="281"/>
      <c r="EC350" s="281"/>
      <c r="ED350" s="281"/>
      <c r="EE350" s="281"/>
      <c r="EF350" s="281"/>
      <c r="EG350" s="281"/>
      <c r="EH350" s="281"/>
      <c r="EI350" s="281"/>
      <c r="EJ350" s="281"/>
      <c r="EK350" s="281"/>
      <c r="EL350" s="281"/>
      <c r="EM350" s="281"/>
      <c r="EN350" s="281"/>
      <c r="EO350" s="281"/>
      <c r="EP350" s="281"/>
      <c r="EQ350" s="281"/>
      <c r="ER350" s="281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</row>
    <row r="351" spans="1:180" ht="11.2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</row>
    <row r="352" spans="1:180" ht="45.75" customHeight="1">
      <c r="A352"/>
      <c r="B352" s="412" t="s">
        <v>231</v>
      </c>
      <c r="C352" s="412"/>
      <c r="D352" s="412"/>
      <c r="E352" s="412"/>
      <c r="F352" s="412"/>
      <c r="G352" s="412"/>
      <c r="H352" s="412"/>
      <c r="I352" s="412"/>
      <c r="J352" s="412"/>
      <c r="K352" s="412"/>
      <c r="L352" s="412"/>
      <c r="M352" s="412"/>
      <c r="N352" s="412"/>
      <c r="O352" s="412"/>
      <c r="P352" s="412"/>
      <c r="Q352" s="412"/>
      <c r="R352" s="412"/>
      <c r="S352" s="412"/>
      <c r="T352" s="412"/>
      <c r="U352" s="412"/>
      <c r="V352" s="412"/>
      <c r="W352" s="412"/>
      <c r="X352" s="412"/>
      <c r="Y352" s="412"/>
      <c r="Z352" s="412"/>
      <c r="AA352" s="412"/>
      <c r="AB352" s="412"/>
      <c r="AC352" s="412"/>
      <c r="AD352" s="412"/>
      <c r="AE352" s="412"/>
      <c r="AF352" s="412"/>
      <c r="AG352" s="412"/>
      <c r="AH352" s="412"/>
      <c r="AI352" s="412"/>
      <c r="AJ352" s="412"/>
      <c r="AK352" s="412"/>
      <c r="AL352" s="412"/>
      <c r="AM352" s="412"/>
      <c r="AN352" s="412"/>
      <c r="AO352" s="412"/>
      <c r="AP352" s="412"/>
      <c r="AQ352" s="412"/>
      <c r="AR352" s="412"/>
      <c r="AS352" s="412"/>
      <c r="AT352" s="412"/>
      <c r="AU352" s="412"/>
      <c r="AV352" s="412"/>
      <c r="AW352" s="412"/>
      <c r="AX352" s="412"/>
      <c r="AY352" s="412"/>
      <c r="AZ352" s="412"/>
      <c r="BA352" s="412"/>
      <c r="BB352" s="412"/>
      <c r="BC352" s="412"/>
      <c r="BD352" s="412"/>
      <c r="BE352" s="412"/>
      <c r="BF352" s="412"/>
      <c r="BG352" s="412"/>
      <c r="BH352" s="412"/>
      <c r="BI352" s="412"/>
      <c r="BJ352" s="412"/>
      <c r="BK352" s="412"/>
      <c r="BL352" s="412"/>
      <c r="BM352" s="412"/>
      <c r="BN352" s="412"/>
      <c r="BO352" s="412"/>
      <c r="BP352" s="412"/>
      <c r="BQ352" s="412"/>
      <c r="BR352" s="412"/>
      <c r="BS352" s="412"/>
      <c r="BT352" s="412"/>
      <c r="BU352" s="412"/>
      <c r="BV352" s="412"/>
      <c r="BW352" s="412"/>
      <c r="BX352" s="412"/>
      <c r="BY352" s="412"/>
      <c r="BZ352" s="412"/>
      <c r="CA352" s="412"/>
      <c r="CB352" s="412"/>
      <c r="CC352" s="412"/>
      <c r="CD352" s="412"/>
      <c r="CE352" s="412"/>
      <c r="CF352" s="412"/>
      <c r="CG352" s="412"/>
      <c r="CH352" s="412"/>
      <c r="CI352" s="412"/>
      <c r="CJ352" s="412"/>
      <c r="CK352" s="412"/>
      <c r="CL352" s="412"/>
      <c r="CM352" s="412"/>
      <c r="CN352" s="412"/>
      <c r="CO352" s="412"/>
      <c r="CP352" s="412"/>
      <c r="CQ352" s="412"/>
      <c r="CR352" s="412"/>
      <c r="CS352" s="412"/>
      <c r="CT352" s="412"/>
      <c r="CU352" s="412"/>
      <c r="CV352" s="412"/>
      <c r="CW352" s="412"/>
      <c r="CX352" s="412"/>
      <c r="CY352" s="412"/>
      <c r="CZ352" s="412"/>
      <c r="DA352" s="412"/>
      <c r="DB352" s="412"/>
      <c r="DC352" s="412"/>
      <c r="DD352" s="412"/>
      <c r="DE352" s="412"/>
      <c r="DF352" s="412"/>
      <c r="DG352" s="412"/>
      <c r="DH352" s="412"/>
      <c r="DI352" s="412"/>
      <c r="DJ352" s="412"/>
      <c r="DK352" s="412"/>
      <c r="DL352" s="412"/>
      <c r="DM352" s="412"/>
      <c r="DN352" s="412"/>
      <c r="DO352" s="412"/>
      <c r="DP352" s="412"/>
      <c r="DQ352" s="412"/>
      <c r="DR352" s="412"/>
      <c r="DS352" s="412"/>
      <c r="DT352" s="412"/>
      <c r="DU352" s="412"/>
      <c r="DV352" s="412"/>
      <c r="DW352" s="412"/>
      <c r="DX352" s="412"/>
      <c r="DY352" s="412"/>
      <c r="DZ352" s="412"/>
      <c r="EA352" s="412"/>
      <c r="EB352" s="412"/>
      <c r="EC352" s="412"/>
      <c r="ED352" s="41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</row>
    <row r="353" spans="1:180" ht="36" customHeight="1">
      <c r="A353"/>
      <c r="B353" s="361" t="s">
        <v>233</v>
      </c>
      <c r="C353" s="361"/>
      <c r="D353" s="361"/>
      <c r="E353" s="361"/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  <c r="V353" s="361"/>
      <c r="W353" s="361"/>
      <c r="X353" s="361"/>
      <c r="Y353" s="361"/>
      <c r="Z353" s="361"/>
      <c r="AA353" s="361"/>
      <c r="AB353" s="361"/>
      <c r="AC353" s="361"/>
      <c r="AD353" s="361"/>
      <c r="AE353" s="361"/>
      <c r="AF353" s="361"/>
      <c r="AG353" s="361"/>
      <c r="AH353" s="361"/>
      <c r="AI353" s="361"/>
      <c r="AJ353" s="361"/>
      <c r="AK353" s="361"/>
      <c r="AL353" s="361"/>
      <c r="AM353" s="361"/>
      <c r="AN353" s="361"/>
      <c r="AO353" s="361"/>
      <c r="AP353" s="361"/>
      <c r="AQ353" s="361"/>
      <c r="AR353" s="361"/>
      <c r="AS353" s="361"/>
      <c r="AT353" s="361"/>
      <c r="AU353" s="361"/>
      <c r="AV353" s="361"/>
      <c r="AW353" s="361"/>
      <c r="AX353" s="361"/>
      <c r="AY353" s="361"/>
      <c r="AZ353" s="361"/>
      <c r="BA353" s="361"/>
      <c r="BB353" s="361"/>
      <c r="BC353" s="361"/>
      <c r="BD353" s="361"/>
      <c r="BE353" s="361"/>
      <c r="BF353" s="361"/>
      <c r="BG353" s="361"/>
      <c r="BH353" s="361"/>
      <c r="BI353" s="361"/>
      <c r="BJ353" s="361"/>
      <c r="BK353" s="361"/>
      <c r="BL353" s="361"/>
      <c r="BM353" s="361"/>
      <c r="BN353" s="361"/>
      <c r="BO353" s="361"/>
      <c r="BP353" s="361"/>
      <c r="BQ353" s="361"/>
      <c r="BR353" s="361"/>
      <c r="BS353" s="361"/>
      <c r="BT353" s="361"/>
      <c r="BU353" s="361"/>
      <c r="BV353" s="361"/>
      <c r="BW353" s="361"/>
      <c r="BX353" s="361"/>
      <c r="BY353" s="361"/>
      <c r="BZ353" s="361"/>
      <c r="CA353" s="361"/>
      <c r="CB353" s="361"/>
      <c r="CC353" s="361"/>
      <c r="CD353" s="361"/>
      <c r="CE353" s="361"/>
      <c r="CF353" s="361"/>
      <c r="CG353" s="361"/>
      <c r="CH353" s="361"/>
      <c r="CI353" s="361"/>
      <c r="CJ353" s="361"/>
      <c r="CK353" s="361"/>
      <c r="CL353" s="361"/>
      <c r="CM353" s="361"/>
      <c r="CN353" s="361"/>
      <c r="CO353" s="361"/>
      <c r="CP353" s="361"/>
      <c r="CQ353" s="361"/>
      <c r="CR353" s="361"/>
      <c r="CS353" s="361"/>
      <c r="CT353" s="361"/>
      <c r="CU353" s="361"/>
      <c r="CV353" s="361"/>
      <c r="CW353" s="361"/>
      <c r="CX353" s="361"/>
      <c r="CY353" s="361"/>
      <c r="CZ353" s="361"/>
      <c r="DA353" s="361"/>
      <c r="DB353" s="361"/>
      <c r="DC353" s="361"/>
      <c r="DD353" s="361"/>
      <c r="DE353" s="361"/>
      <c r="DF353" s="361"/>
      <c r="DG353" s="361"/>
      <c r="DH353" s="361"/>
      <c r="DI353" s="361"/>
      <c r="DJ353" s="361"/>
      <c r="DK353" s="361"/>
      <c r="DL353" s="361"/>
      <c r="DM353" s="361"/>
      <c r="DN353" s="361"/>
      <c r="DO353" s="361"/>
      <c r="DP353" s="361"/>
      <c r="DQ353" s="361"/>
      <c r="DR353" s="361"/>
      <c r="DS353" s="361"/>
      <c r="DT353" s="361"/>
      <c r="DU353" s="361"/>
      <c r="DV353" s="361"/>
      <c r="DW353" s="361"/>
      <c r="DX353" s="361"/>
      <c r="DY353" s="361"/>
      <c r="DZ353" s="361"/>
      <c r="EA353" s="361"/>
      <c r="EB353" s="361"/>
      <c r="EC353" s="361"/>
      <c r="ED353" s="361"/>
      <c r="EE353" s="361"/>
      <c r="EF353" s="361"/>
      <c r="EG353" s="361"/>
      <c r="EH353" s="361"/>
      <c r="EI353" s="361"/>
      <c r="EJ353" s="361"/>
      <c r="EK353" s="361"/>
      <c r="EL353" s="361"/>
      <c r="EM353" s="361"/>
      <c r="EN353" s="361"/>
      <c r="EO353" s="361"/>
      <c r="EP353" s="361"/>
      <c r="EQ353" s="361"/>
      <c r="ER353" s="361"/>
      <c r="ES353" s="361"/>
      <c r="ET353" s="361"/>
      <c r="EU353" s="361"/>
      <c r="EV353" s="361"/>
      <c r="EW353" s="361"/>
      <c r="EX353" s="361"/>
      <c r="EY353" s="361"/>
      <c r="EZ353" s="361"/>
      <c r="FA353" s="361"/>
      <c r="FB353" s="361"/>
      <c r="FC353" s="361"/>
      <c r="FD353" s="361"/>
      <c r="FE353" s="361"/>
      <c r="FF353" s="361"/>
      <c r="FG353" s="361"/>
      <c r="FH353" s="361"/>
      <c r="FI353" s="361"/>
      <c r="FJ353" s="361"/>
      <c r="FK353" s="361"/>
      <c r="FL353" s="361"/>
      <c r="FM353" s="361"/>
      <c r="FN353" s="361"/>
      <c r="FO353" s="361"/>
      <c r="FP353" s="361"/>
      <c r="FQ353" s="361"/>
      <c r="FR353" s="361"/>
      <c r="FS353"/>
      <c r="FT353"/>
      <c r="FU353"/>
      <c r="FV353"/>
      <c r="FW353"/>
      <c r="FX353"/>
    </row>
    <row r="354" spans="1:180" ht="26.25" customHeight="1">
      <c r="A354"/>
      <c r="B354" s="347" t="s">
        <v>232</v>
      </c>
      <c r="C354" s="347"/>
      <c r="D354" s="347"/>
      <c r="E354" s="347"/>
      <c r="F354" s="347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  <c r="Q354" s="347"/>
      <c r="R354" s="347"/>
      <c r="S354" s="347"/>
      <c r="T354" s="347"/>
      <c r="U354" s="347"/>
      <c r="V354" s="347"/>
      <c r="W354" s="347"/>
      <c r="X354" s="347"/>
      <c r="Y354" s="347"/>
      <c r="Z354" s="347"/>
      <c r="AA354" s="347"/>
      <c r="AB354" s="347"/>
      <c r="AC354" s="347"/>
      <c r="AD354" s="347"/>
      <c r="AE354" s="347"/>
      <c r="AF354" s="347"/>
      <c r="AG354" s="347"/>
      <c r="AH354" s="347"/>
      <c r="AI354" s="347"/>
      <c r="AJ354" s="347"/>
      <c r="AK354" s="347"/>
      <c r="AL354" s="347"/>
      <c r="AM354" s="347"/>
      <c r="AN354" s="347"/>
      <c r="AO354" s="347"/>
      <c r="AP354" s="347"/>
      <c r="AQ354" s="347"/>
      <c r="AR354" s="347"/>
      <c r="AS354" s="347"/>
      <c r="AT354" s="347"/>
      <c r="AU354" s="347"/>
      <c r="AV354" s="347"/>
      <c r="AW354" s="347"/>
      <c r="AX354" s="347"/>
      <c r="AY354" s="347"/>
      <c r="AZ354" s="347"/>
      <c r="BA354" s="347"/>
      <c r="BB354" s="347"/>
      <c r="BC354" s="347"/>
      <c r="BD354" s="347"/>
      <c r="BE354" s="347"/>
      <c r="BF354" s="347"/>
      <c r="BG354" s="347"/>
      <c r="BH354" s="347"/>
      <c r="BI354" s="347"/>
      <c r="BJ354" s="347"/>
      <c r="BK354" s="347"/>
      <c r="BL354" s="347"/>
      <c r="BM354" s="347"/>
      <c r="BN354" s="347"/>
      <c r="BO354" s="347"/>
      <c r="BP354" s="347"/>
      <c r="BQ354" s="347"/>
      <c r="BR354" s="347"/>
      <c r="BS354" s="347"/>
      <c r="BT354" s="347"/>
      <c r="BU354" s="347"/>
      <c r="BV354" s="347"/>
      <c r="BW354" s="347"/>
      <c r="BX354" s="347"/>
      <c r="BY354" s="347"/>
      <c r="BZ354" s="347"/>
      <c r="CA354" s="347"/>
      <c r="CB354" s="347"/>
      <c r="CC354" s="347"/>
      <c r="CD354" s="347"/>
      <c r="CE354" s="347"/>
      <c r="CF354" s="347"/>
      <c r="CG354" s="347"/>
      <c r="CH354" s="347"/>
      <c r="CI354" s="347"/>
      <c r="CJ354" s="347"/>
      <c r="CK354" s="347"/>
      <c r="CL354" s="347"/>
      <c r="CM354" s="347"/>
      <c r="CN354" s="347"/>
      <c r="CO354" s="347"/>
      <c r="CP354" s="347"/>
      <c r="CQ354" s="347"/>
      <c r="CR354" s="347"/>
      <c r="CS354" s="347"/>
      <c r="CT354" s="347"/>
      <c r="CU354" s="347"/>
      <c r="CV354" s="347"/>
      <c r="CW354" s="347"/>
      <c r="CX354" s="347"/>
      <c r="CY354" s="347"/>
      <c r="CZ354" s="347"/>
      <c r="DA354" s="347"/>
      <c r="DB354" s="347"/>
      <c r="DC354" s="347"/>
      <c r="DD354" s="347"/>
      <c r="DE354" s="347"/>
      <c r="DF354" s="347"/>
      <c r="DG354" s="347"/>
      <c r="DH354" s="347"/>
      <c r="DI354" s="347"/>
      <c r="DJ354" s="347"/>
      <c r="DK354" s="347"/>
      <c r="DL354" s="347"/>
      <c r="DM354" s="347"/>
      <c r="DN354" s="347"/>
      <c r="DO354" s="347"/>
      <c r="DP354" s="347"/>
      <c r="DQ354" s="347"/>
      <c r="DR354" s="347"/>
      <c r="DS354" s="347"/>
      <c r="DT354" s="347"/>
      <c r="DU354" s="347"/>
      <c r="DV354" s="347"/>
      <c r="DW354" s="347"/>
      <c r="DX354" s="347"/>
      <c r="DY354" s="347"/>
      <c r="DZ354" s="347"/>
      <c r="EA354" s="347"/>
      <c r="EB354" s="347"/>
      <c r="EC354" s="347"/>
      <c r="ED354" s="347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</row>
    <row r="355" spans="1:180" ht="11.25" customHeight="1">
      <c r="A355"/>
      <c r="B355" s="243" t="s">
        <v>168</v>
      </c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  <c r="AP355" s="243"/>
      <c r="AQ355" s="243"/>
      <c r="AR355" s="243"/>
      <c r="AS355" s="243"/>
      <c r="AT355" s="243"/>
      <c r="AU355" s="243"/>
      <c r="AV355" s="243"/>
      <c r="AW355" s="243"/>
      <c r="AX355" s="243"/>
      <c r="AY355" s="243"/>
      <c r="AZ355" s="243"/>
      <c r="BA355" s="243"/>
      <c r="BB355" s="243"/>
      <c r="BC355" s="243"/>
      <c r="BD355" s="243"/>
      <c r="BE355" s="243"/>
      <c r="BF355" s="243"/>
      <c r="BG355" s="243"/>
      <c r="BH355" s="243"/>
      <c r="BI355" s="243"/>
      <c r="BJ355" s="243"/>
      <c r="BK355" s="243"/>
      <c r="BL355" s="243"/>
      <c r="BM355" s="243"/>
      <c r="BN355" s="243"/>
      <c r="BO355" s="243"/>
      <c r="BP355" s="243"/>
      <c r="BQ355" s="243"/>
      <c r="BR355" s="243"/>
      <c r="BS355" s="243"/>
      <c r="BT355" s="243"/>
      <c r="BU355" s="243"/>
      <c r="BV355" s="243"/>
      <c r="BW355" s="243"/>
      <c r="BX355" s="243"/>
      <c r="BY355" s="243"/>
      <c r="BZ355" s="243"/>
      <c r="CA355" s="243"/>
      <c r="CB355" s="243"/>
      <c r="CC355" s="243"/>
      <c r="CD355" s="243"/>
      <c r="CE355" s="243"/>
      <c r="CF355" s="243"/>
      <c r="CG355" s="243"/>
      <c r="CH355" s="243"/>
      <c r="CI355" s="243"/>
      <c r="CJ355" s="243"/>
      <c r="CK355" s="243"/>
      <c r="CL355" s="243"/>
      <c r="CM355" s="243"/>
      <c r="CN355" s="243"/>
      <c r="CO355" s="243"/>
      <c r="CP355" s="243"/>
      <c r="CQ355" s="243"/>
      <c r="CR355" s="243"/>
      <c r="CS355" s="243"/>
      <c r="CT355" s="243"/>
      <c r="CU355" s="243"/>
      <c r="CV355" s="243"/>
      <c r="CW355" s="243"/>
      <c r="CX355" s="243"/>
      <c r="CY355" s="243"/>
      <c r="CZ355" s="243"/>
      <c r="DA355" s="243"/>
      <c r="DB355" s="243"/>
      <c r="DC355" s="243"/>
      <c r="DD355" s="243"/>
      <c r="DE355" s="243"/>
      <c r="DF355" s="243"/>
      <c r="DG355" s="243"/>
      <c r="DH355" s="243"/>
      <c r="DI355" s="243"/>
      <c r="DJ355" s="243"/>
      <c r="DK355" s="243"/>
      <c r="DL355" s="243"/>
      <c r="DM355" s="243"/>
      <c r="DN355" s="243"/>
      <c r="DO355" s="243"/>
      <c r="DP355" s="243"/>
      <c r="DQ355" s="243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</row>
    <row r="356" spans="1:180" ht="11.2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</row>
    <row r="357" spans="1:180" ht="11.25" customHeight="1">
      <c r="A357"/>
      <c r="B357" s="243" t="s">
        <v>169</v>
      </c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  <c r="AJ357" s="243"/>
      <c r="AK357" s="243"/>
      <c r="AL357" s="243"/>
      <c r="AM357" s="243"/>
      <c r="AN357" s="243"/>
      <c r="AO357" s="243"/>
      <c r="AP357" s="243"/>
      <c r="AQ357" s="243"/>
      <c r="AR357" s="243"/>
      <c r="AS357" s="243"/>
      <c r="AT357" s="243"/>
      <c r="AU357" s="243"/>
      <c r="AV357" s="243"/>
      <c r="AW357" s="243"/>
      <c r="AX357" s="243"/>
      <c r="AY357" s="243"/>
      <c r="AZ357" s="243"/>
      <c r="BA357" s="243"/>
      <c r="BB357" s="243"/>
      <c r="BC357" s="243"/>
      <c r="BD357" s="243"/>
      <c r="BE357" s="243"/>
      <c r="BF357" s="243"/>
      <c r="BG357" s="243"/>
      <c r="BH357" s="243"/>
      <c r="BI357" s="243"/>
      <c r="BJ357" s="243"/>
      <c r="BK357" s="243"/>
      <c r="BL357" s="243"/>
      <c r="BM357" s="243"/>
      <c r="BN357" s="243"/>
      <c r="BO357" s="243"/>
      <c r="BP357" s="243"/>
      <c r="BQ357" s="243"/>
      <c r="BR357" s="243"/>
      <c r="BS357" s="243"/>
      <c r="BT357" s="243"/>
      <c r="BU357" s="243"/>
      <c r="BV357" s="243"/>
      <c r="BW357" s="243"/>
      <c r="BX357" s="243"/>
      <c r="BY357" s="243"/>
      <c r="BZ357" s="243"/>
      <c r="CA357" s="243"/>
      <c r="CB357" s="243"/>
      <c r="CC357" s="243"/>
      <c r="CD357" s="243"/>
      <c r="CE357" s="243"/>
      <c r="CF357" s="243"/>
      <c r="CG357" s="243"/>
      <c r="CH357" s="243"/>
      <c r="CI357" s="243"/>
      <c r="CJ357" s="243"/>
      <c r="CK357" s="243"/>
      <c r="CL357" s="243"/>
      <c r="CM357" s="243"/>
      <c r="CN357" s="243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</row>
    <row r="358" spans="1:180" ht="11.2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 t="s">
        <v>86</v>
      </c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</row>
    <row r="359" spans="2:144" s="76" customFormat="1" ht="42.75" customHeight="1">
      <c r="B359" s="277" t="s">
        <v>12</v>
      </c>
      <c r="C359" s="277" t="s">
        <v>109</v>
      </c>
      <c r="D359" s="277"/>
      <c r="E359" s="277"/>
      <c r="F359" s="277"/>
      <c r="G359" s="277"/>
      <c r="H359" s="277"/>
      <c r="I359" s="277" t="s">
        <v>18</v>
      </c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 t="s">
        <v>110</v>
      </c>
      <c r="Z359" s="277"/>
      <c r="AA359" s="277"/>
      <c r="AB359" s="277"/>
      <c r="AC359" s="277"/>
      <c r="AD359" s="277"/>
      <c r="AE359" s="277"/>
      <c r="AF359" s="277"/>
      <c r="AG359" s="277"/>
      <c r="AH359" s="277"/>
      <c r="AI359" s="277"/>
      <c r="AJ359" s="277"/>
      <c r="AK359" s="277"/>
      <c r="AL359" s="277"/>
      <c r="AM359" s="277" t="s">
        <v>111</v>
      </c>
      <c r="AN359" s="277"/>
      <c r="AO359" s="277"/>
      <c r="AP359" s="277"/>
      <c r="AQ359" s="277"/>
      <c r="AR359" s="277"/>
      <c r="AS359" s="277"/>
      <c r="AT359" s="277"/>
      <c r="AU359" s="277"/>
      <c r="AV359" s="277"/>
      <c r="AW359" s="277"/>
      <c r="AX359" s="277"/>
      <c r="AY359" s="277" t="s">
        <v>170</v>
      </c>
      <c r="AZ359" s="277"/>
      <c r="BA359" s="277"/>
      <c r="BB359" s="277"/>
      <c r="BC359" s="277"/>
      <c r="BD359" s="277"/>
      <c r="BE359" s="277"/>
      <c r="BF359" s="277"/>
      <c r="BG359" s="277"/>
      <c r="BH359" s="277"/>
      <c r="BI359" s="277"/>
      <c r="BJ359" s="277"/>
      <c r="BK359" s="277"/>
      <c r="BL359" s="277"/>
      <c r="BM359" s="277"/>
      <c r="BN359" s="277"/>
      <c r="BO359" s="385" t="s">
        <v>171</v>
      </c>
      <c r="BP359" s="385"/>
      <c r="BQ359" s="385"/>
      <c r="BR359" s="385"/>
      <c r="BS359" s="385"/>
      <c r="BT359" s="385"/>
      <c r="BU359" s="385"/>
      <c r="BV359" s="385"/>
      <c r="BW359" s="385"/>
      <c r="BX359" s="385"/>
      <c r="BY359" s="385"/>
      <c r="BZ359" s="385"/>
      <c r="CA359" s="385"/>
      <c r="CB359" s="385"/>
      <c r="CC359" s="385"/>
      <c r="CD359" s="277" t="s">
        <v>112</v>
      </c>
      <c r="CE359" s="277"/>
      <c r="CF359" s="277"/>
      <c r="CG359" s="277"/>
      <c r="CH359" s="277"/>
      <c r="CI359" s="277"/>
      <c r="CJ359" s="277"/>
      <c r="CK359" s="277"/>
      <c r="CL359" s="277"/>
      <c r="CM359" s="277"/>
      <c r="CN359" s="277"/>
      <c r="CO359" s="277"/>
      <c r="CP359" s="277"/>
      <c r="CQ359" s="277"/>
      <c r="CR359" s="277"/>
      <c r="CS359" s="295" t="s">
        <v>113</v>
      </c>
      <c r="CT359" s="296"/>
      <c r="CU359" s="296"/>
      <c r="CV359" s="296"/>
      <c r="CW359" s="296"/>
      <c r="CX359" s="296"/>
      <c r="CY359" s="296"/>
      <c r="CZ359" s="296"/>
      <c r="DA359" s="296"/>
      <c r="DB359" s="296"/>
      <c r="DC359" s="296"/>
      <c r="DD359" s="296"/>
      <c r="DE359" s="296"/>
      <c r="DF359" s="296"/>
      <c r="DG359" s="296"/>
      <c r="DH359" s="296"/>
      <c r="DI359" s="296"/>
      <c r="DJ359" s="296"/>
      <c r="DK359" s="296"/>
      <c r="DL359" s="296"/>
      <c r="DM359" s="296"/>
      <c r="DN359" s="296"/>
      <c r="DO359" s="296"/>
      <c r="DP359" s="296"/>
      <c r="DQ359" s="296"/>
      <c r="DR359" s="296"/>
      <c r="DS359" s="296"/>
      <c r="DT359" s="296"/>
      <c r="DU359" s="296"/>
      <c r="DV359" s="296"/>
      <c r="DW359" s="296"/>
      <c r="DX359" s="296"/>
      <c r="DY359" s="297"/>
      <c r="DZ359" s="383" t="s">
        <v>114</v>
      </c>
      <c r="EA359" s="384"/>
      <c r="EB359" s="384"/>
      <c r="EC359" s="384"/>
      <c r="ED359" s="384"/>
      <c r="EE359" s="384"/>
      <c r="EF359" s="384"/>
      <c r="EG359" s="384"/>
      <c r="EH359" s="384"/>
      <c r="EI359" s="384"/>
      <c r="EJ359" s="384"/>
      <c r="EK359" s="384"/>
      <c r="EL359" s="384"/>
      <c r="EM359" s="384"/>
      <c r="EN359" s="385"/>
    </row>
    <row r="360" spans="2:144" s="76" customFormat="1" ht="38.25" customHeight="1">
      <c r="B360" s="408"/>
      <c r="C360" s="278"/>
      <c r="D360" s="279"/>
      <c r="E360" s="279"/>
      <c r="F360" s="279"/>
      <c r="G360" s="279"/>
      <c r="H360" s="280"/>
      <c r="I360" s="278"/>
      <c r="J360" s="279"/>
      <c r="K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  <c r="W360" s="279"/>
      <c r="X360" s="280"/>
      <c r="Y360" s="278"/>
      <c r="Z360" s="279"/>
      <c r="AA360" s="279"/>
      <c r="AB360" s="279"/>
      <c r="AC360" s="279"/>
      <c r="AD360" s="279"/>
      <c r="AE360" s="279"/>
      <c r="AF360" s="279"/>
      <c r="AG360" s="279"/>
      <c r="AH360" s="279"/>
      <c r="AI360" s="279"/>
      <c r="AJ360" s="279"/>
      <c r="AK360" s="279"/>
      <c r="AL360" s="280"/>
      <c r="AM360" s="278"/>
      <c r="AN360" s="279"/>
      <c r="AO360" s="279"/>
      <c r="AP360" s="279"/>
      <c r="AQ360" s="279"/>
      <c r="AR360" s="279"/>
      <c r="AS360" s="279"/>
      <c r="AT360" s="279"/>
      <c r="AU360" s="279"/>
      <c r="AV360" s="279"/>
      <c r="AW360" s="279"/>
      <c r="AX360" s="280"/>
      <c r="AY360" s="278"/>
      <c r="AZ360" s="279"/>
      <c r="BA360" s="279"/>
      <c r="BB360" s="279"/>
      <c r="BC360" s="279"/>
      <c r="BD360" s="279"/>
      <c r="BE360" s="279"/>
      <c r="BF360" s="279"/>
      <c r="BG360" s="279"/>
      <c r="BH360" s="279"/>
      <c r="BI360" s="279"/>
      <c r="BJ360" s="279"/>
      <c r="BK360" s="279"/>
      <c r="BL360" s="279"/>
      <c r="BM360" s="279"/>
      <c r="BN360" s="280"/>
      <c r="BO360" s="279"/>
      <c r="BP360" s="279"/>
      <c r="BQ360" s="279"/>
      <c r="BR360" s="279"/>
      <c r="BS360" s="279"/>
      <c r="BT360" s="279"/>
      <c r="BU360" s="279"/>
      <c r="BV360" s="279"/>
      <c r="BW360" s="279"/>
      <c r="BX360" s="279"/>
      <c r="BY360" s="279"/>
      <c r="BZ360" s="279"/>
      <c r="CA360" s="279"/>
      <c r="CB360" s="279"/>
      <c r="CC360" s="280"/>
      <c r="CD360" s="278"/>
      <c r="CE360" s="279"/>
      <c r="CF360" s="279"/>
      <c r="CG360" s="279"/>
      <c r="CH360" s="279"/>
      <c r="CI360" s="279"/>
      <c r="CJ360" s="279"/>
      <c r="CK360" s="279"/>
      <c r="CL360" s="279"/>
      <c r="CM360" s="279"/>
      <c r="CN360" s="279"/>
      <c r="CO360" s="279"/>
      <c r="CP360" s="279"/>
      <c r="CQ360" s="279"/>
      <c r="CR360" s="280"/>
      <c r="CS360" s="408" t="s">
        <v>115</v>
      </c>
      <c r="CT360" s="408"/>
      <c r="CU360" s="408"/>
      <c r="CV360" s="408"/>
      <c r="CW360" s="408"/>
      <c r="CX360" s="408"/>
      <c r="CY360" s="408"/>
      <c r="CZ360" s="408"/>
      <c r="DA360" s="408"/>
      <c r="DB360" s="408"/>
      <c r="DC360" s="408"/>
      <c r="DD360" s="408"/>
      <c r="DE360" s="408"/>
      <c r="DF360" s="408"/>
      <c r="DG360" s="408"/>
      <c r="DH360" s="408"/>
      <c r="DI360" s="295" t="s">
        <v>116</v>
      </c>
      <c r="DJ360" s="296"/>
      <c r="DK360" s="296"/>
      <c r="DL360" s="296"/>
      <c r="DM360" s="296"/>
      <c r="DN360" s="296"/>
      <c r="DO360" s="296"/>
      <c r="DP360" s="296"/>
      <c r="DQ360" s="296"/>
      <c r="DR360" s="296"/>
      <c r="DS360" s="296"/>
      <c r="DT360" s="296"/>
      <c r="DU360" s="296"/>
      <c r="DV360" s="296"/>
      <c r="DW360" s="296"/>
      <c r="DX360" s="296"/>
      <c r="DY360" s="297"/>
      <c r="DZ360" s="278"/>
      <c r="EA360" s="279"/>
      <c r="EB360" s="279"/>
      <c r="EC360" s="279"/>
      <c r="ED360" s="279"/>
      <c r="EE360" s="279"/>
      <c r="EF360" s="279"/>
      <c r="EG360" s="279"/>
      <c r="EH360" s="279"/>
      <c r="EI360" s="279"/>
      <c r="EJ360" s="279"/>
      <c r="EK360" s="279"/>
      <c r="EL360" s="279"/>
      <c r="EM360" s="279"/>
      <c r="EN360" s="280"/>
    </row>
    <row r="361" spans="1:180" ht="11.25" customHeight="1">
      <c r="A361"/>
      <c r="B361" s="34">
        <v>1</v>
      </c>
      <c r="C361" s="222">
        <v>2</v>
      </c>
      <c r="D361" s="222"/>
      <c r="E361" s="222"/>
      <c r="F361" s="222"/>
      <c r="G361" s="222"/>
      <c r="H361" s="222"/>
      <c r="I361" s="222">
        <v>3</v>
      </c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>
        <v>4</v>
      </c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>
        <v>5</v>
      </c>
      <c r="AN361" s="222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>
        <v>6</v>
      </c>
      <c r="AZ361" s="222"/>
      <c r="BA361" s="222"/>
      <c r="BB361" s="222"/>
      <c r="BC361" s="222"/>
      <c r="BD361" s="222"/>
      <c r="BE361" s="222"/>
      <c r="BF361" s="222"/>
      <c r="BG361" s="222"/>
      <c r="BH361" s="222"/>
      <c r="BI361" s="222"/>
      <c r="BJ361" s="222"/>
      <c r="BK361" s="222"/>
      <c r="BL361" s="222"/>
      <c r="BM361" s="222"/>
      <c r="BN361" s="222"/>
      <c r="BO361" s="222">
        <v>7</v>
      </c>
      <c r="BP361" s="222"/>
      <c r="BQ361" s="222"/>
      <c r="BR361" s="222"/>
      <c r="BS361" s="222"/>
      <c r="BT361" s="222"/>
      <c r="BU361" s="222"/>
      <c r="BV361" s="222"/>
      <c r="BW361" s="222"/>
      <c r="BX361" s="222"/>
      <c r="BY361" s="222"/>
      <c r="BZ361" s="222"/>
      <c r="CA361" s="222"/>
      <c r="CB361" s="222"/>
      <c r="CC361" s="222"/>
      <c r="CD361" s="222">
        <v>8</v>
      </c>
      <c r="CE361" s="222"/>
      <c r="CF361" s="222"/>
      <c r="CG361" s="222"/>
      <c r="CH361" s="222"/>
      <c r="CI361" s="222"/>
      <c r="CJ361" s="222"/>
      <c r="CK361" s="222"/>
      <c r="CL361" s="222"/>
      <c r="CM361" s="222"/>
      <c r="CN361" s="222"/>
      <c r="CO361" s="222"/>
      <c r="CP361" s="222"/>
      <c r="CQ361" s="222"/>
      <c r="CR361" s="222"/>
      <c r="CS361" s="305">
        <v>9</v>
      </c>
      <c r="CT361" s="305"/>
      <c r="CU361" s="305"/>
      <c r="CV361" s="305"/>
      <c r="CW361" s="305"/>
      <c r="CX361" s="305"/>
      <c r="CY361" s="305"/>
      <c r="CZ361" s="305"/>
      <c r="DA361" s="305"/>
      <c r="DB361" s="305"/>
      <c r="DC361" s="305"/>
      <c r="DD361" s="305"/>
      <c r="DE361" s="305"/>
      <c r="DF361" s="305"/>
      <c r="DG361" s="305"/>
      <c r="DH361" s="305"/>
      <c r="DI361" s="292">
        <v>10</v>
      </c>
      <c r="DJ361" s="293"/>
      <c r="DK361" s="293"/>
      <c r="DL361" s="293"/>
      <c r="DM361" s="293"/>
      <c r="DN361" s="293"/>
      <c r="DO361" s="293"/>
      <c r="DP361" s="293"/>
      <c r="DQ361" s="293"/>
      <c r="DR361" s="293"/>
      <c r="DS361" s="293"/>
      <c r="DT361" s="293"/>
      <c r="DU361" s="293"/>
      <c r="DV361" s="293"/>
      <c r="DW361" s="293"/>
      <c r="DX361" s="293"/>
      <c r="DY361" s="294"/>
      <c r="DZ361" s="292">
        <v>11</v>
      </c>
      <c r="EA361" s="293"/>
      <c r="EB361" s="293"/>
      <c r="EC361" s="293"/>
      <c r="ED361" s="293"/>
      <c r="EE361" s="293"/>
      <c r="EF361" s="293"/>
      <c r="EG361" s="293"/>
      <c r="EH361" s="293"/>
      <c r="EI361" s="293"/>
      <c r="EJ361" s="293"/>
      <c r="EK361" s="293"/>
      <c r="EL361" s="293"/>
      <c r="EM361" s="293"/>
      <c r="EN361" s="294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</row>
    <row r="362" spans="2:144" s="10" customFormat="1" ht="11.25" customHeight="1">
      <c r="B362" s="132" t="s">
        <v>190</v>
      </c>
      <c r="C362" s="400">
        <v>2000</v>
      </c>
      <c r="D362" s="400"/>
      <c r="E362" s="400"/>
      <c r="F362" s="400"/>
      <c r="G362" s="400"/>
      <c r="H362" s="400"/>
      <c r="I362" s="401" t="s">
        <v>117</v>
      </c>
      <c r="J362" s="401"/>
      <c r="K362" s="401"/>
      <c r="L362" s="401"/>
      <c r="M362" s="401"/>
      <c r="N362" s="401"/>
      <c r="O362" s="401"/>
      <c r="P362" s="401"/>
      <c r="Q362" s="401"/>
      <c r="R362" s="401"/>
      <c r="S362" s="401"/>
      <c r="T362" s="401"/>
      <c r="U362" s="401"/>
      <c r="V362" s="401"/>
      <c r="W362" s="401"/>
      <c r="X362" s="401"/>
      <c r="Y362" s="390">
        <f>Y364</f>
        <v>5397.53</v>
      </c>
      <c r="Z362" s="390"/>
      <c r="AA362" s="390"/>
      <c r="AB362" s="390"/>
      <c r="AC362" s="390"/>
      <c r="AD362" s="390"/>
      <c r="AE362" s="390"/>
      <c r="AF362" s="390"/>
      <c r="AG362" s="390"/>
      <c r="AH362" s="390"/>
      <c r="AI362" s="390"/>
      <c r="AJ362" s="390"/>
      <c r="AK362" s="390"/>
      <c r="AL362" s="390"/>
      <c r="AM362" s="390">
        <f>AM363</f>
        <v>5124.9</v>
      </c>
      <c r="AN362" s="390"/>
      <c r="AO362" s="390"/>
      <c r="AP362" s="390"/>
      <c r="AQ362" s="390"/>
      <c r="AR362" s="390"/>
      <c r="AS362" s="390"/>
      <c r="AT362" s="390"/>
      <c r="AU362" s="390"/>
      <c r="AV362" s="390"/>
      <c r="AW362" s="390"/>
      <c r="AX362" s="390"/>
      <c r="AY362" s="78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80"/>
      <c r="BO362" s="78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80"/>
      <c r="CD362" s="78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80"/>
      <c r="CS362" s="78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80"/>
      <c r="DI362" s="78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80"/>
      <c r="DZ362" s="391">
        <f>AM362</f>
        <v>5124.9</v>
      </c>
      <c r="EA362" s="392"/>
      <c r="EB362" s="392"/>
      <c r="EC362" s="392"/>
      <c r="ED362" s="392"/>
      <c r="EE362" s="392"/>
      <c r="EF362" s="392"/>
      <c r="EG362" s="392"/>
      <c r="EH362" s="392"/>
      <c r="EI362" s="392"/>
      <c r="EJ362" s="392"/>
      <c r="EK362" s="392"/>
      <c r="EL362" s="392"/>
      <c r="EM362" s="392"/>
      <c r="EN362" s="393"/>
    </row>
    <row r="363" spans="2:144" s="10" customFormat="1" ht="11.25" customHeight="1">
      <c r="B363" s="132" t="s">
        <v>190</v>
      </c>
      <c r="C363" s="400">
        <v>2700</v>
      </c>
      <c r="D363" s="400"/>
      <c r="E363" s="400"/>
      <c r="F363" s="400"/>
      <c r="G363" s="400"/>
      <c r="H363" s="400"/>
      <c r="I363" s="401" t="s">
        <v>118</v>
      </c>
      <c r="J363" s="401"/>
      <c r="K363" s="401"/>
      <c r="L363" s="401"/>
      <c r="M363" s="401"/>
      <c r="N363" s="401"/>
      <c r="O363" s="401"/>
      <c r="P363" s="401"/>
      <c r="Q363" s="401"/>
      <c r="R363" s="401"/>
      <c r="S363" s="401"/>
      <c r="T363" s="401"/>
      <c r="U363" s="401"/>
      <c r="V363" s="401"/>
      <c r="W363" s="401"/>
      <c r="X363" s="401"/>
      <c r="Y363" s="390">
        <f>Y364</f>
        <v>5397.53</v>
      </c>
      <c r="Z363" s="390"/>
      <c r="AA363" s="390"/>
      <c r="AB363" s="390"/>
      <c r="AC363" s="390"/>
      <c r="AD363" s="390"/>
      <c r="AE363" s="390"/>
      <c r="AF363" s="390"/>
      <c r="AG363" s="390"/>
      <c r="AH363" s="390"/>
      <c r="AI363" s="390"/>
      <c r="AJ363" s="390"/>
      <c r="AK363" s="390"/>
      <c r="AL363" s="390"/>
      <c r="AM363" s="390">
        <f>AM364</f>
        <v>5124.9</v>
      </c>
      <c r="AN363" s="390"/>
      <c r="AO363" s="390"/>
      <c r="AP363" s="390"/>
      <c r="AQ363" s="390"/>
      <c r="AR363" s="390"/>
      <c r="AS363" s="390"/>
      <c r="AT363" s="390"/>
      <c r="AU363" s="390"/>
      <c r="AV363" s="390"/>
      <c r="AW363" s="390"/>
      <c r="AX363" s="390"/>
      <c r="AY363" s="78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80"/>
      <c r="BO363" s="78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80"/>
      <c r="CD363" s="78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80"/>
      <c r="CS363" s="78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80"/>
      <c r="DI363" s="78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80"/>
      <c r="DZ363" s="391">
        <f>AM363</f>
        <v>5124.9</v>
      </c>
      <c r="EA363" s="392"/>
      <c r="EB363" s="392"/>
      <c r="EC363" s="392"/>
      <c r="ED363" s="392"/>
      <c r="EE363" s="392"/>
      <c r="EF363" s="392"/>
      <c r="EG363" s="392"/>
      <c r="EH363" s="392"/>
      <c r="EI363" s="392"/>
      <c r="EJ363" s="392"/>
      <c r="EK363" s="392"/>
      <c r="EL363" s="392"/>
      <c r="EM363" s="392"/>
      <c r="EN363" s="393"/>
    </row>
    <row r="364" spans="2:144" s="10" customFormat="1" ht="11.25" customHeight="1">
      <c r="B364" s="132" t="s">
        <v>190</v>
      </c>
      <c r="C364" s="403">
        <v>2730</v>
      </c>
      <c r="D364" s="403"/>
      <c r="E364" s="403"/>
      <c r="F364" s="403"/>
      <c r="G364" s="403"/>
      <c r="H364" s="403"/>
      <c r="I364" s="394" t="s">
        <v>36</v>
      </c>
      <c r="J364" s="394"/>
      <c r="K364" s="394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  <c r="Y364" s="407">
        <v>5397.53</v>
      </c>
      <c r="Z364" s="407"/>
      <c r="AA364" s="407"/>
      <c r="AB364" s="407"/>
      <c r="AC364" s="407"/>
      <c r="AD364" s="407"/>
      <c r="AE364" s="407"/>
      <c r="AF364" s="407"/>
      <c r="AG364" s="407"/>
      <c r="AH364" s="407"/>
      <c r="AI364" s="407"/>
      <c r="AJ364" s="407"/>
      <c r="AK364" s="407"/>
      <c r="AL364" s="407"/>
      <c r="AM364" s="407">
        <v>5124.9</v>
      </c>
      <c r="AN364" s="407"/>
      <c r="AO364" s="407"/>
      <c r="AP364" s="407"/>
      <c r="AQ364" s="407"/>
      <c r="AR364" s="407"/>
      <c r="AS364" s="407"/>
      <c r="AT364" s="407"/>
      <c r="AU364" s="407"/>
      <c r="AV364" s="407"/>
      <c r="AW364" s="407"/>
      <c r="AX364" s="407"/>
      <c r="AY364" s="82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4"/>
      <c r="BO364" s="82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4"/>
      <c r="CD364" s="82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4"/>
      <c r="CS364" s="82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4"/>
      <c r="DI364" s="82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4"/>
      <c r="DZ364" s="404">
        <f>AM364</f>
        <v>5124.9</v>
      </c>
      <c r="EA364" s="405"/>
      <c r="EB364" s="405"/>
      <c r="EC364" s="405"/>
      <c r="ED364" s="405"/>
      <c r="EE364" s="405"/>
      <c r="EF364" s="405"/>
      <c r="EG364" s="405"/>
      <c r="EH364" s="405"/>
      <c r="EI364" s="405"/>
      <c r="EJ364" s="405"/>
      <c r="EK364" s="405"/>
      <c r="EL364" s="405"/>
      <c r="EM364" s="405"/>
      <c r="EN364" s="406"/>
    </row>
    <row r="365" spans="2:144" s="10" customFormat="1" ht="11.25" customHeight="1">
      <c r="B365" s="132" t="s">
        <v>190</v>
      </c>
      <c r="C365" s="400">
        <v>3000</v>
      </c>
      <c r="D365" s="400"/>
      <c r="E365" s="400"/>
      <c r="F365" s="400"/>
      <c r="G365" s="400"/>
      <c r="H365" s="400"/>
      <c r="I365" s="401" t="s">
        <v>119</v>
      </c>
      <c r="J365" s="401"/>
      <c r="K365" s="401"/>
      <c r="L365" s="401"/>
      <c r="M365" s="401"/>
      <c r="N365" s="401"/>
      <c r="O365" s="401"/>
      <c r="P365" s="401"/>
      <c r="Q365" s="401"/>
      <c r="R365" s="401"/>
      <c r="S365" s="401"/>
      <c r="T365" s="401"/>
      <c r="U365" s="401"/>
      <c r="V365" s="401"/>
      <c r="W365" s="401"/>
      <c r="X365" s="401"/>
      <c r="Y365" s="78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80"/>
      <c r="AM365" s="78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80"/>
      <c r="AY365" s="78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80"/>
      <c r="BO365" s="78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80"/>
      <c r="CD365" s="78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80"/>
      <c r="CS365" s="78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80"/>
      <c r="DI365" s="78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80"/>
      <c r="DZ365" s="78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80"/>
    </row>
    <row r="366" spans="2:144" s="10" customFormat="1" ht="11.25" customHeight="1">
      <c r="B366" s="132" t="s">
        <v>190</v>
      </c>
      <c r="C366" s="400">
        <v>3200</v>
      </c>
      <c r="D366" s="400"/>
      <c r="E366" s="400"/>
      <c r="F366" s="400"/>
      <c r="G366" s="400"/>
      <c r="H366" s="400"/>
      <c r="I366" s="401" t="s">
        <v>120</v>
      </c>
      <c r="J366" s="401"/>
      <c r="K366" s="401"/>
      <c r="L366" s="401"/>
      <c r="M366" s="401"/>
      <c r="N366" s="401"/>
      <c r="O366" s="401"/>
      <c r="P366" s="401"/>
      <c r="Q366" s="401"/>
      <c r="R366" s="401"/>
      <c r="S366" s="401"/>
      <c r="T366" s="401"/>
      <c r="U366" s="401"/>
      <c r="V366" s="401"/>
      <c r="W366" s="401"/>
      <c r="X366" s="401"/>
      <c r="Y366" s="78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80"/>
      <c r="AM366" s="78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80"/>
      <c r="AY366" s="78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80"/>
      <c r="BO366" s="78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80"/>
      <c r="CD366" s="78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80"/>
      <c r="CS366" s="78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80"/>
      <c r="DI366" s="78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80"/>
      <c r="DZ366" s="78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80"/>
    </row>
    <row r="367" spans="2:144" s="10" customFormat="1" ht="11.25" customHeight="1">
      <c r="B367" s="132" t="s">
        <v>190</v>
      </c>
      <c r="C367" s="403">
        <v>3240</v>
      </c>
      <c r="D367" s="403"/>
      <c r="E367" s="403"/>
      <c r="F367" s="403"/>
      <c r="G367" s="403"/>
      <c r="H367" s="403"/>
      <c r="I367" s="394" t="s">
        <v>37</v>
      </c>
      <c r="J367" s="394"/>
      <c r="K367" s="394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  <c r="Y367" s="82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4"/>
      <c r="AM367" s="82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4"/>
      <c r="AY367" s="82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4"/>
      <c r="BO367" s="82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4"/>
      <c r="CD367" s="82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4"/>
      <c r="CS367" s="82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4"/>
      <c r="DI367" s="82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3"/>
      <c r="DX367" s="83"/>
      <c r="DY367" s="84"/>
      <c r="DZ367" s="82"/>
      <c r="EA367" s="83"/>
      <c r="EB367" s="83"/>
      <c r="EC367" s="83"/>
      <c r="ED367" s="83"/>
      <c r="EE367" s="83"/>
      <c r="EF367" s="83"/>
      <c r="EG367" s="83"/>
      <c r="EH367" s="83"/>
      <c r="EI367" s="83"/>
      <c r="EJ367" s="83"/>
      <c r="EK367" s="83"/>
      <c r="EL367" s="83"/>
      <c r="EM367" s="83"/>
      <c r="EN367" s="84"/>
    </row>
    <row r="368" spans="2:144" s="10" customFormat="1" ht="11.25" customHeight="1">
      <c r="B368" s="132" t="s">
        <v>207</v>
      </c>
      <c r="C368" s="400">
        <v>2000</v>
      </c>
      <c r="D368" s="400"/>
      <c r="E368" s="400"/>
      <c r="F368" s="400"/>
      <c r="G368" s="400"/>
      <c r="H368" s="400"/>
      <c r="I368" s="401" t="s">
        <v>117</v>
      </c>
      <c r="J368" s="401"/>
      <c r="K368" s="401"/>
      <c r="L368" s="401"/>
      <c r="M368" s="401"/>
      <c r="N368" s="401"/>
      <c r="O368" s="401"/>
      <c r="P368" s="401"/>
      <c r="Q368" s="401"/>
      <c r="R368" s="401"/>
      <c r="S368" s="401"/>
      <c r="T368" s="401"/>
      <c r="U368" s="401"/>
      <c r="V368" s="401"/>
      <c r="W368" s="401"/>
      <c r="X368" s="401"/>
      <c r="Y368" s="402">
        <f>Y369</f>
        <v>794.89</v>
      </c>
      <c r="Z368" s="402"/>
      <c r="AA368" s="402"/>
      <c r="AB368" s="402"/>
      <c r="AC368" s="402"/>
      <c r="AD368" s="402"/>
      <c r="AE368" s="402"/>
      <c r="AF368" s="402"/>
      <c r="AG368" s="402"/>
      <c r="AH368" s="402"/>
      <c r="AI368" s="402"/>
      <c r="AJ368" s="402"/>
      <c r="AK368" s="402"/>
      <c r="AL368" s="402"/>
      <c r="AM368" s="402">
        <f>AM370</f>
        <v>790.596</v>
      </c>
      <c r="AN368" s="402"/>
      <c r="AO368" s="402"/>
      <c r="AP368" s="402"/>
      <c r="AQ368" s="402"/>
      <c r="AR368" s="402"/>
      <c r="AS368" s="402"/>
      <c r="AT368" s="402"/>
      <c r="AU368" s="402"/>
      <c r="AV368" s="402"/>
      <c r="AW368" s="402"/>
      <c r="AX368" s="402"/>
      <c r="AY368" s="78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80"/>
      <c r="BO368" s="78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80"/>
      <c r="CD368" s="78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80"/>
      <c r="CS368" s="78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80"/>
      <c r="DI368" s="78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80"/>
      <c r="DZ368" s="397">
        <f>AM368</f>
        <v>790.596</v>
      </c>
      <c r="EA368" s="398"/>
      <c r="EB368" s="398"/>
      <c r="EC368" s="398"/>
      <c r="ED368" s="398"/>
      <c r="EE368" s="398"/>
      <c r="EF368" s="398"/>
      <c r="EG368" s="398"/>
      <c r="EH368" s="398"/>
      <c r="EI368" s="398"/>
      <c r="EJ368" s="398"/>
      <c r="EK368" s="398"/>
      <c r="EL368" s="398"/>
      <c r="EM368" s="398"/>
      <c r="EN368" s="399"/>
    </row>
    <row r="369" spans="2:144" s="10" customFormat="1" ht="11.25" customHeight="1">
      <c r="B369" s="132" t="s">
        <v>207</v>
      </c>
      <c r="C369" s="400">
        <v>2600</v>
      </c>
      <c r="D369" s="400"/>
      <c r="E369" s="400"/>
      <c r="F369" s="400"/>
      <c r="G369" s="400"/>
      <c r="H369" s="400"/>
      <c r="I369" s="401" t="s">
        <v>121</v>
      </c>
      <c r="J369" s="401"/>
      <c r="K369" s="401"/>
      <c r="L369" s="401"/>
      <c r="M369" s="401"/>
      <c r="N369" s="401"/>
      <c r="O369" s="401"/>
      <c r="P369" s="401"/>
      <c r="Q369" s="401"/>
      <c r="R369" s="401"/>
      <c r="S369" s="401"/>
      <c r="T369" s="401"/>
      <c r="U369" s="401"/>
      <c r="V369" s="401"/>
      <c r="W369" s="401"/>
      <c r="X369" s="401"/>
      <c r="Y369" s="402">
        <f>Y370</f>
        <v>794.89</v>
      </c>
      <c r="Z369" s="402"/>
      <c r="AA369" s="402"/>
      <c r="AB369" s="402"/>
      <c r="AC369" s="402"/>
      <c r="AD369" s="402"/>
      <c r="AE369" s="402"/>
      <c r="AF369" s="402"/>
      <c r="AG369" s="402"/>
      <c r="AH369" s="402"/>
      <c r="AI369" s="402"/>
      <c r="AJ369" s="402"/>
      <c r="AK369" s="402"/>
      <c r="AL369" s="402"/>
      <c r="AM369" s="402">
        <f>AM370</f>
        <v>790.596</v>
      </c>
      <c r="AN369" s="402"/>
      <c r="AO369" s="402"/>
      <c r="AP369" s="402"/>
      <c r="AQ369" s="402"/>
      <c r="AR369" s="402"/>
      <c r="AS369" s="402"/>
      <c r="AT369" s="402"/>
      <c r="AU369" s="402"/>
      <c r="AV369" s="402"/>
      <c r="AW369" s="402"/>
      <c r="AX369" s="402"/>
      <c r="AY369" s="78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80"/>
      <c r="BO369" s="78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80"/>
      <c r="CD369" s="78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80"/>
      <c r="CS369" s="78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80"/>
      <c r="DI369" s="78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80"/>
      <c r="DZ369" s="397">
        <f>AM369</f>
        <v>790.596</v>
      </c>
      <c r="EA369" s="398"/>
      <c r="EB369" s="398"/>
      <c r="EC369" s="398"/>
      <c r="ED369" s="398"/>
      <c r="EE369" s="398"/>
      <c r="EF369" s="398"/>
      <c r="EG369" s="398"/>
      <c r="EH369" s="398"/>
      <c r="EI369" s="398"/>
      <c r="EJ369" s="398"/>
      <c r="EK369" s="398"/>
      <c r="EL369" s="398"/>
      <c r="EM369" s="398"/>
      <c r="EN369" s="399"/>
    </row>
    <row r="370" spans="2:144" s="10" customFormat="1" ht="21.75" customHeight="1">
      <c r="B370" s="81">
        <v>1513202</v>
      </c>
      <c r="C370" s="403">
        <v>2610</v>
      </c>
      <c r="D370" s="403"/>
      <c r="E370" s="403"/>
      <c r="F370" s="403"/>
      <c r="G370" s="403"/>
      <c r="H370" s="403"/>
      <c r="I370" s="394" t="s">
        <v>34</v>
      </c>
      <c r="J370" s="394"/>
      <c r="K370" s="394"/>
      <c r="L370" s="394"/>
      <c r="M370" s="394"/>
      <c r="N370" s="394"/>
      <c r="O370" s="394"/>
      <c r="P370" s="394"/>
      <c r="Q370" s="394"/>
      <c r="R370" s="394"/>
      <c r="S370" s="394"/>
      <c r="T370" s="394"/>
      <c r="U370" s="394"/>
      <c r="V370" s="394"/>
      <c r="W370" s="394"/>
      <c r="X370" s="394"/>
      <c r="Y370" s="395">
        <v>794.89</v>
      </c>
      <c r="Z370" s="395"/>
      <c r="AA370" s="395"/>
      <c r="AB370" s="395"/>
      <c r="AC370" s="395"/>
      <c r="AD370" s="395"/>
      <c r="AE370" s="395"/>
      <c r="AF370" s="395"/>
      <c r="AG370" s="395"/>
      <c r="AH370" s="395"/>
      <c r="AI370" s="395"/>
      <c r="AJ370" s="395"/>
      <c r="AK370" s="395"/>
      <c r="AL370" s="395"/>
      <c r="AM370" s="395">
        <v>790.596</v>
      </c>
      <c r="AN370" s="395"/>
      <c r="AO370" s="395"/>
      <c r="AP370" s="395"/>
      <c r="AQ370" s="395"/>
      <c r="AR370" s="395"/>
      <c r="AS370" s="395"/>
      <c r="AT370" s="395"/>
      <c r="AU370" s="395"/>
      <c r="AV370" s="395"/>
      <c r="AW370" s="395"/>
      <c r="AX370" s="395"/>
      <c r="AY370" s="82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4"/>
      <c r="BO370" s="82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4"/>
      <c r="CD370" s="82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4"/>
      <c r="CS370" s="82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4"/>
      <c r="DI370" s="82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3"/>
      <c r="DX370" s="83"/>
      <c r="DY370" s="84"/>
      <c r="DZ370" s="386">
        <f>AM370</f>
        <v>790.596</v>
      </c>
      <c r="EA370" s="387"/>
      <c r="EB370" s="387"/>
      <c r="EC370" s="387"/>
      <c r="ED370" s="387"/>
      <c r="EE370" s="387"/>
      <c r="EF370" s="387"/>
      <c r="EG370" s="387"/>
      <c r="EH370" s="387"/>
      <c r="EI370" s="387"/>
      <c r="EJ370" s="387"/>
      <c r="EK370" s="387"/>
      <c r="EL370" s="387"/>
      <c r="EM370" s="387"/>
      <c r="EN370" s="388"/>
    </row>
    <row r="371" spans="2:144" s="10" customFormat="1" ht="11.25" customHeight="1">
      <c r="B371" s="85"/>
      <c r="C371" s="86"/>
      <c r="D371" s="87"/>
      <c r="E371" s="87"/>
      <c r="F371" s="87"/>
      <c r="G371" s="87"/>
      <c r="H371" s="88"/>
      <c r="I371" s="389" t="s">
        <v>122</v>
      </c>
      <c r="J371" s="389"/>
      <c r="K371" s="389"/>
      <c r="L371" s="389"/>
      <c r="M371" s="389"/>
      <c r="N371" s="389"/>
      <c r="O371" s="389"/>
      <c r="P371" s="389"/>
      <c r="Q371" s="389"/>
      <c r="R371" s="389"/>
      <c r="S371" s="389"/>
      <c r="T371" s="389"/>
      <c r="U371" s="389"/>
      <c r="V371" s="389"/>
      <c r="W371" s="389"/>
      <c r="X371" s="389"/>
      <c r="Y371" s="390">
        <f>Y362+Y369</f>
        <v>6192.42</v>
      </c>
      <c r="Z371" s="390"/>
      <c r="AA371" s="390"/>
      <c r="AB371" s="390"/>
      <c r="AC371" s="390"/>
      <c r="AD371" s="390"/>
      <c r="AE371" s="390"/>
      <c r="AF371" s="390"/>
      <c r="AG371" s="390"/>
      <c r="AH371" s="390"/>
      <c r="AI371" s="390"/>
      <c r="AJ371" s="390"/>
      <c r="AK371" s="390"/>
      <c r="AL371" s="390"/>
      <c r="AM371" s="390">
        <f>AM362+AM369</f>
        <v>5915.495999999999</v>
      </c>
      <c r="AN371" s="390"/>
      <c r="AO371" s="390"/>
      <c r="AP371" s="390"/>
      <c r="AQ371" s="390"/>
      <c r="AR371" s="390"/>
      <c r="AS371" s="390"/>
      <c r="AT371" s="390"/>
      <c r="AU371" s="390"/>
      <c r="AV371" s="390"/>
      <c r="AW371" s="390"/>
      <c r="AX371" s="390"/>
      <c r="AY371" s="78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80"/>
      <c r="BO371" s="78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  <c r="CA371" s="79"/>
      <c r="CB371" s="79"/>
      <c r="CC371" s="80"/>
      <c r="CD371" s="78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80"/>
      <c r="CS371" s="78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80"/>
      <c r="DI371" s="78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/>
      <c r="DY371" s="80"/>
      <c r="DZ371" s="391">
        <f>DZ368+DZ362</f>
        <v>5915.495999999999</v>
      </c>
      <c r="EA371" s="392"/>
      <c r="EB371" s="392"/>
      <c r="EC371" s="392"/>
      <c r="ED371" s="392"/>
      <c r="EE371" s="392"/>
      <c r="EF371" s="392"/>
      <c r="EG371" s="392"/>
      <c r="EH371" s="392"/>
      <c r="EI371" s="392"/>
      <c r="EJ371" s="392"/>
      <c r="EK371" s="392"/>
      <c r="EL371" s="392"/>
      <c r="EM371" s="392"/>
      <c r="EN371" s="393"/>
    </row>
    <row r="372" spans="2:144" s="10" customFormat="1" ht="11.25" customHeight="1">
      <c r="B372" s="157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  <c r="AU372" s="159"/>
      <c r="AV372" s="159"/>
      <c r="AW372" s="159"/>
      <c r="AX372" s="159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  <c r="CC372" s="160"/>
      <c r="CD372" s="160"/>
      <c r="CE372" s="160"/>
      <c r="CF372" s="160"/>
      <c r="CG372" s="160"/>
      <c r="CH372" s="160"/>
      <c r="CI372" s="160"/>
      <c r="CJ372" s="160"/>
      <c r="CK372" s="160"/>
      <c r="CL372" s="160"/>
      <c r="CM372" s="160"/>
      <c r="CN372" s="160"/>
      <c r="CO372" s="160"/>
      <c r="CP372" s="160"/>
      <c r="CQ372" s="160"/>
      <c r="CR372" s="160"/>
      <c r="CS372" s="160"/>
      <c r="CT372" s="160"/>
      <c r="CU372" s="160"/>
      <c r="CV372" s="160"/>
      <c r="CW372" s="160"/>
      <c r="CX372" s="160"/>
      <c r="CY372" s="160"/>
      <c r="CZ372" s="160"/>
      <c r="DA372" s="160"/>
      <c r="DB372" s="160"/>
      <c r="DC372" s="160"/>
      <c r="DD372" s="160"/>
      <c r="DE372" s="160"/>
      <c r="DF372" s="160"/>
      <c r="DG372" s="160"/>
      <c r="DH372" s="160"/>
      <c r="DI372" s="160"/>
      <c r="DJ372" s="160"/>
      <c r="DK372" s="160"/>
      <c r="DL372" s="160"/>
      <c r="DM372" s="160"/>
      <c r="DN372" s="160"/>
      <c r="DO372" s="160"/>
      <c r="DP372" s="160"/>
      <c r="DQ372" s="160"/>
      <c r="DR372" s="160"/>
      <c r="DS372" s="160"/>
      <c r="DT372" s="160"/>
      <c r="DU372" s="160"/>
      <c r="DV372" s="160"/>
      <c r="DW372" s="160"/>
      <c r="DX372" s="160"/>
      <c r="DY372" s="160"/>
      <c r="DZ372" s="159"/>
      <c r="EA372" s="159"/>
      <c r="EB372" s="159"/>
      <c r="EC372" s="159"/>
      <c r="ED372" s="159"/>
      <c r="EE372" s="159"/>
      <c r="EF372" s="159"/>
      <c r="EG372" s="159"/>
      <c r="EH372" s="159"/>
      <c r="EI372" s="159"/>
      <c r="EJ372" s="159"/>
      <c r="EK372" s="159"/>
      <c r="EL372" s="159"/>
      <c r="EM372" s="159"/>
      <c r="EN372" s="159"/>
    </row>
    <row r="373" spans="1:180" ht="11.2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</row>
    <row r="374" spans="1:180" ht="11.25" customHeight="1">
      <c r="A374"/>
      <c r="B374" s="396" t="s">
        <v>172</v>
      </c>
      <c r="C374" s="396"/>
      <c r="D374" s="396"/>
      <c r="E374" s="396"/>
      <c r="F374" s="396"/>
      <c r="G374" s="396"/>
      <c r="H374" s="396"/>
      <c r="I374" s="396"/>
      <c r="J374" s="396"/>
      <c r="K374" s="396"/>
      <c r="L374" s="396"/>
      <c r="M374" s="396"/>
      <c r="N374" s="396"/>
      <c r="O374" s="396"/>
      <c r="P374" s="396"/>
      <c r="Q374" s="396"/>
      <c r="R374" s="396"/>
      <c r="S374" s="396"/>
      <c r="T374" s="396"/>
      <c r="U374" s="396"/>
      <c r="V374" s="396"/>
      <c r="W374" s="396"/>
      <c r="X374" s="396"/>
      <c r="Y374" s="396"/>
      <c r="Z374" s="396"/>
      <c r="AA374" s="396"/>
      <c r="AB374" s="396"/>
      <c r="AC374" s="396"/>
      <c r="AD374" s="396"/>
      <c r="AE374" s="396"/>
      <c r="AF374" s="396"/>
      <c r="AG374" s="396"/>
      <c r="AH374" s="396"/>
      <c r="AI374" s="396"/>
      <c r="AJ374" s="396"/>
      <c r="AK374" s="396"/>
      <c r="AL374" s="396"/>
      <c r="AM374" s="396"/>
      <c r="AN374" s="396"/>
      <c r="AO374" s="396"/>
      <c r="AP374" s="396"/>
      <c r="AQ374" s="396"/>
      <c r="AR374" s="396"/>
      <c r="AS374" s="396"/>
      <c r="AT374" s="396"/>
      <c r="AU374" s="396"/>
      <c r="AV374" s="396"/>
      <c r="AW374" s="396"/>
      <c r="AX374" s="396"/>
      <c r="AY374" s="396"/>
      <c r="AZ374" s="396"/>
      <c r="BA374" s="396"/>
      <c r="BB374" s="396"/>
      <c r="BC374" s="396"/>
      <c r="BD374" s="396"/>
      <c r="BE374" s="396"/>
      <c r="BF374" s="396"/>
      <c r="BG374" s="396"/>
      <c r="BH374" s="396"/>
      <c r="BI374" s="396"/>
      <c r="BJ374" s="396"/>
      <c r="BK374" s="396"/>
      <c r="BL374" s="396"/>
      <c r="BM374" s="396"/>
      <c r="BN374" s="396"/>
      <c r="BO374" s="396"/>
      <c r="BP374" s="396"/>
      <c r="BQ374" s="396"/>
      <c r="BR374" s="396"/>
      <c r="BS374" s="396"/>
      <c r="BT374" s="396"/>
      <c r="BU374" s="396"/>
      <c r="BV374" s="396"/>
      <c r="BW374" s="396"/>
      <c r="BX374" s="396"/>
      <c r="BY374" s="396"/>
      <c r="BZ374" s="396"/>
      <c r="CA374" s="396"/>
      <c r="CB374" s="396"/>
      <c r="CC374" s="396"/>
      <c r="CD374" s="396"/>
      <c r="CE374" s="396"/>
      <c r="CF374" s="396"/>
      <c r="CG374" s="396"/>
      <c r="CH374" s="396"/>
      <c r="CI374" s="396"/>
      <c r="CJ374" s="396"/>
      <c r="CK374" s="396"/>
      <c r="CL374" s="396"/>
      <c r="CM374" s="396"/>
      <c r="CN374" s="396"/>
      <c r="CO374" s="396"/>
      <c r="CP374" s="396"/>
      <c r="CQ374" s="396"/>
      <c r="CR374" s="396"/>
      <c r="CS374" s="396"/>
      <c r="CT374" s="396"/>
      <c r="CU374" s="396"/>
      <c r="CV374" s="396"/>
      <c r="CW374" s="396"/>
      <c r="CX374" s="396"/>
      <c r="CY374" s="396"/>
      <c r="CZ374" s="396"/>
      <c r="DA374" s="396"/>
      <c r="DB374" s="396"/>
      <c r="DC374" s="396"/>
      <c r="DD374" s="396"/>
      <c r="DE374" s="396"/>
      <c r="DF374" s="396"/>
      <c r="DG374" s="396"/>
      <c r="DH374" s="396"/>
      <c r="DI374" s="396"/>
      <c r="DJ374" s="396"/>
      <c r="DK374" s="396"/>
      <c r="DL374" s="396"/>
      <c r="DM374" s="396"/>
      <c r="DN374" s="396"/>
      <c r="DO374" s="396"/>
      <c r="DP374" s="396"/>
      <c r="DQ374" s="396"/>
      <c r="DR374" s="396"/>
      <c r="DS374" s="396"/>
      <c r="DT374" s="396"/>
      <c r="DU374" s="396"/>
      <c r="DV374" s="396"/>
      <c r="DW374" s="396"/>
      <c r="DX374" s="396"/>
      <c r="DY374" s="396"/>
      <c r="DZ374" s="396"/>
      <c r="EA374" s="396"/>
      <c r="EB374" s="396"/>
      <c r="EC374" s="396"/>
      <c r="ED374" s="396"/>
      <c r="EE374" s="396"/>
      <c r="EF374" s="396"/>
      <c r="EG374" s="396"/>
      <c r="EH374" s="396"/>
      <c r="EI374" s="396"/>
      <c r="EJ374" s="396"/>
      <c r="EK374" s="396"/>
      <c r="EL374" s="396"/>
      <c r="EM374" s="396"/>
      <c r="EN374" s="396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</row>
    <row r="375" spans="1:180" ht="11.2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 s="1" t="s">
        <v>86</v>
      </c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</row>
    <row r="376" spans="2:169" s="76" customFormat="1" ht="16.5" customHeight="1">
      <c r="B376" s="383" t="s">
        <v>12</v>
      </c>
      <c r="C376" s="277" t="s">
        <v>109</v>
      </c>
      <c r="D376" s="277"/>
      <c r="E376" s="277"/>
      <c r="F376" s="277"/>
      <c r="G376" s="277"/>
      <c r="H376" s="277" t="s">
        <v>18</v>
      </c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379">
        <v>2017</v>
      </c>
      <c r="Z376" s="379"/>
      <c r="AA376" s="379"/>
      <c r="AB376" s="379"/>
      <c r="AC376" s="379"/>
      <c r="AD376" s="379"/>
      <c r="AE376" s="379"/>
      <c r="AF376" s="379"/>
      <c r="AG376" s="379"/>
      <c r="AH376" s="379"/>
      <c r="AI376" s="379"/>
      <c r="AJ376" s="379"/>
      <c r="AK376" s="379"/>
      <c r="AL376" s="379"/>
      <c r="AM376" s="379"/>
      <c r="AN376" s="379"/>
      <c r="AO376" s="379"/>
      <c r="AP376" s="379"/>
      <c r="AQ376" s="379"/>
      <c r="AR376" s="379"/>
      <c r="AS376" s="379"/>
      <c r="AT376" s="379"/>
      <c r="AU376" s="379"/>
      <c r="AV376" s="379"/>
      <c r="AW376" s="379"/>
      <c r="AX376" s="379"/>
      <c r="AY376" s="379"/>
      <c r="AZ376" s="379"/>
      <c r="BA376" s="379"/>
      <c r="BB376" s="379"/>
      <c r="BC376" s="379"/>
      <c r="BD376" s="379"/>
      <c r="BE376" s="379"/>
      <c r="BF376" s="379"/>
      <c r="BG376" s="379"/>
      <c r="BH376" s="379"/>
      <c r="BI376" s="379"/>
      <c r="BJ376" s="379"/>
      <c r="BK376" s="379"/>
      <c r="BL376" s="379"/>
      <c r="BM376" s="379"/>
      <c r="BN376" s="379"/>
      <c r="BO376" s="379"/>
      <c r="BP376" s="379"/>
      <c r="BQ376" s="379"/>
      <c r="BR376" s="379"/>
      <c r="BS376" s="379"/>
      <c r="BT376" s="379"/>
      <c r="BU376" s="379"/>
      <c r="BV376" s="379"/>
      <c r="BW376" s="379"/>
      <c r="BX376" s="379"/>
      <c r="BY376" s="379"/>
      <c r="BZ376" s="379"/>
      <c r="CA376" s="379"/>
      <c r="CB376" s="379"/>
      <c r="CC376" s="379"/>
      <c r="CD376" s="379"/>
      <c r="CE376" s="379"/>
      <c r="CF376" s="379"/>
      <c r="CG376" s="379"/>
      <c r="CH376" s="379"/>
      <c r="CI376" s="379"/>
      <c r="CJ376" s="379"/>
      <c r="CK376" s="379"/>
      <c r="CL376" s="379"/>
      <c r="CM376" s="379"/>
      <c r="CN376" s="379"/>
      <c r="CO376" s="379"/>
      <c r="CP376" s="379"/>
      <c r="CQ376" s="379"/>
      <c r="CR376" s="379"/>
      <c r="CS376" s="380">
        <v>2018</v>
      </c>
      <c r="CT376" s="381"/>
      <c r="CU376" s="381"/>
      <c r="CV376" s="381"/>
      <c r="CW376" s="381"/>
      <c r="CX376" s="381"/>
      <c r="CY376" s="381"/>
      <c r="CZ376" s="381"/>
      <c r="DA376" s="381"/>
      <c r="DB376" s="381"/>
      <c r="DC376" s="381"/>
      <c r="DD376" s="381"/>
      <c r="DE376" s="381"/>
      <c r="DF376" s="381"/>
      <c r="DG376" s="381"/>
      <c r="DH376" s="381"/>
      <c r="DI376" s="381"/>
      <c r="DJ376" s="381"/>
      <c r="DK376" s="381"/>
      <c r="DL376" s="381"/>
      <c r="DM376" s="381"/>
      <c r="DN376" s="381"/>
      <c r="DO376" s="381"/>
      <c r="DP376" s="381"/>
      <c r="DQ376" s="381"/>
      <c r="DR376" s="381"/>
      <c r="DS376" s="381"/>
      <c r="DT376" s="381"/>
      <c r="DU376" s="381"/>
      <c r="DV376" s="381"/>
      <c r="DW376" s="381"/>
      <c r="DX376" s="381"/>
      <c r="DY376" s="381"/>
      <c r="DZ376" s="381"/>
      <c r="EA376" s="381"/>
      <c r="EB376" s="381"/>
      <c r="EC376" s="381"/>
      <c r="ED376" s="381"/>
      <c r="EE376" s="381"/>
      <c r="EF376" s="381"/>
      <c r="EG376" s="381"/>
      <c r="EH376" s="381"/>
      <c r="EI376" s="381"/>
      <c r="EJ376" s="381"/>
      <c r="EK376" s="381"/>
      <c r="EL376" s="381"/>
      <c r="EM376" s="381"/>
      <c r="EN376" s="381"/>
      <c r="EO376" s="381"/>
      <c r="EP376" s="381"/>
      <c r="EQ376" s="381"/>
      <c r="ER376" s="381"/>
      <c r="ES376" s="381"/>
      <c r="ET376" s="381"/>
      <c r="EU376" s="381"/>
      <c r="EV376" s="381"/>
      <c r="EW376" s="381"/>
      <c r="EX376" s="381"/>
      <c r="EY376" s="381"/>
      <c r="EZ376" s="381"/>
      <c r="FA376" s="381"/>
      <c r="FB376" s="381"/>
      <c r="FC376" s="381"/>
      <c r="FD376" s="381"/>
      <c r="FE376" s="381"/>
      <c r="FF376" s="381"/>
      <c r="FG376" s="381"/>
      <c r="FH376" s="381"/>
      <c r="FI376" s="381"/>
      <c r="FJ376" s="381"/>
      <c r="FK376" s="381"/>
      <c r="FL376" s="381"/>
      <c r="FM376" s="382"/>
    </row>
    <row r="377" spans="2:169" s="76" customFormat="1" ht="42.75" customHeight="1">
      <c r="B377" s="376"/>
      <c r="C377" s="376"/>
      <c r="D377" s="377"/>
      <c r="E377" s="377"/>
      <c r="F377" s="377"/>
      <c r="G377" s="378"/>
      <c r="H377" s="376"/>
      <c r="I377" s="377"/>
      <c r="J377" s="377"/>
      <c r="K377" s="377"/>
      <c r="L377" s="377"/>
      <c r="M377" s="377"/>
      <c r="N377" s="377"/>
      <c r="O377" s="377"/>
      <c r="P377" s="377"/>
      <c r="Q377" s="377"/>
      <c r="R377" s="377"/>
      <c r="S377" s="377"/>
      <c r="T377" s="377"/>
      <c r="U377" s="377"/>
      <c r="V377" s="377"/>
      <c r="W377" s="377"/>
      <c r="X377" s="378"/>
      <c r="Y377" s="277" t="s">
        <v>123</v>
      </c>
      <c r="Z377" s="277"/>
      <c r="AA377" s="277"/>
      <c r="AB377" s="277"/>
      <c r="AC377" s="277"/>
      <c r="AD377" s="277"/>
      <c r="AE377" s="277"/>
      <c r="AF377" s="277"/>
      <c r="AG377" s="277"/>
      <c r="AH377" s="277"/>
      <c r="AI377" s="277"/>
      <c r="AJ377" s="277"/>
      <c r="AK377" s="277"/>
      <c r="AL377" s="277"/>
      <c r="AM377" s="277" t="s">
        <v>124</v>
      </c>
      <c r="AN377" s="277"/>
      <c r="AO377" s="277"/>
      <c r="AP377" s="277"/>
      <c r="AQ377" s="277"/>
      <c r="AR377" s="277"/>
      <c r="AS377" s="277"/>
      <c r="AT377" s="277"/>
      <c r="AU377" s="277"/>
      <c r="AV377" s="277"/>
      <c r="AW377" s="277"/>
      <c r="AX377" s="277"/>
      <c r="AY377" s="277"/>
      <c r="AZ377" s="221" t="s">
        <v>125</v>
      </c>
      <c r="BA377" s="221"/>
      <c r="BB377" s="221"/>
      <c r="BC377" s="221"/>
      <c r="BD377" s="221"/>
      <c r="BE377" s="221"/>
      <c r="BF377" s="221"/>
      <c r="BG377" s="221"/>
      <c r="BH377" s="221"/>
      <c r="BI377" s="221"/>
      <c r="BJ377" s="221"/>
      <c r="BK377" s="221"/>
      <c r="BL377" s="221"/>
      <c r="BM377" s="221"/>
      <c r="BN377" s="221"/>
      <c r="BO377" s="221"/>
      <c r="BP377" s="221"/>
      <c r="BQ377" s="221"/>
      <c r="BR377" s="221"/>
      <c r="BS377" s="221"/>
      <c r="BT377" s="221"/>
      <c r="BU377" s="221"/>
      <c r="BV377" s="221"/>
      <c r="BW377" s="221"/>
      <c r="BX377" s="221"/>
      <c r="BY377" s="221"/>
      <c r="BZ377" s="221"/>
      <c r="CA377" s="221"/>
      <c r="CB377" s="221"/>
      <c r="CC377" s="221"/>
      <c r="CD377" s="277" t="s">
        <v>126</v>
      </c>
      <c r="CE377" s="277"/>
      <c r="CF377" s="277"/>
      <c r="CG377" s="277"/>
      <c r="CH377" s="277"/>
      <c r="CI377" s="277"/>
      <c r="CJ377" s="277"/>
      <c r="CK377" s="277"/>
      <c r="CL377" s="277"/>
      <c r="CM377" s="277"/>
      <c r="CN377" s="277"/>
      <c r="CO377" s="277"/>
      <c r="CP377" s="277"/>
      <c r="CQ377" s="277"/>
      <c r="CR377" s="277"/>
      <c r="CS377" s="277" t="s">
        <v>127</v>
      </c>
      <c r="CT377" s="277"/>
      <c r="CU377" s="277"/>
      <c r="CV377" s="277"/>
      <c r="CW377" s="277"/>
      <c r="CX377" s="277"/>
      <c r="CY377" s="277"/>
      <c r="CZ377" s="277"/>
      <c r="DA377" s="277"/>
      <c r="DB377" s="277"/>
      <c r="DC377" s="277"/>
      <c r="DD377" s="277"/>
      <c r="DE377" s="277"/>
      <c r="DF377" s="277"/>
      <c r="DG377" s="277"/>
      <c r="DH377" s="277"/>
      <c r="DI377" s="383" t="s">
        <v>128</v>
      </c>
      <c r="DJ377" s="384"/>
      <c r="DK377" s="384"/>
      <c r="DL377" s="384"/>
      <c r="DM377" s="384"/>
      <c r="DN377" s="384"/>
      <c r="DO377" s="384"/>
      <c r="DP377" s="384"/>
      <c r="DQ377" s="384"/>
      <c r="DR377" s="384"/>
      <c r="DS377" s="384"/>
      <c r="DT377" s="384"/>
      <c r="DU377" s="384"/>
      <c r="DV377" s="384"/>
      <c r="DW377" s="384"/>
      <c r="DX377" s="384"/>
      <c r="DY377" s="385"/>
      <c r="DZ377" s="295" t="s">
        <v>125</v>
      </c>
      <c r="EA377" s="296"/>
      <c r="EB377" s="296"/>
      <c r="EC377" s="296"/>
      <c r="ED377" s="296"/>
      <c r="EE377" s="296"/>
      <c r="EF377" s="296"/>
      <c r="EG377" s="296"/>
      <c r="EH377" s="296"/>
      <c r="EI377" s="296"/>
      <c r="EJ377" s="296"/>
      <c r="EK377" s="296"/>
      <c r="EL377" s="296"/>
      <c r="EM377" s="296"/>
      <c r="EN377" s="296"/>
      <c r="EO377" s="296"/>
      <c r="EP377" s="296"/>
      <c r="EQ377" s="296"/>
      <c r="ER377" s="296"/>
      <c r="ES377" s="296"/>
      <c r="ET377" s="296"/>
      <c r="EU377" s="296"/>
      <c r="EV377" s="296"/>
      <c r="EW377" s="296"/>
      <c r="EX377" s="296"/>
      <c r="EY377" s="296"/>
      <c r="EZ377" s="297"/>
      <c r="FA377" s="383" t="s">
        <v>129</v>
      </c>
      <c r="FB377" s="384"/>
      <c r="FC377" s="384"/>
      <c r="FD377" s="384"/>
      <c r="FE377" s="384"/>
      <c r="FF377" s="384"/>
      <c r="FG377" s="384"/>
      <c r="FH377" s="384"/>
      <c r="FI377" s="384"/>
      <c r="FJ377" s="384"/>
      <c r="FK377" s="384"/>
      <c r="FL377" s="384"/>
      <c r="FM377" s="385"/>
    </row>
    <row r="378" spans="2:169" s="76" customFormat="1" ht="38.25" customHeight="1">
      <c r="B378" s="376"/>
      <c r="C378" s="278"/>
      <c r="D378" s="279"/>
      <c r="E378" s="279"/>
      <c r="F378" s="279"/>
      <c r="G378" s="280"/>
      <c r="H378" s="278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  <c r="X378" s="280"/>
      <c r="Y378" s="278"/>
      <c r="Z378" s="279"/>
      <c r="AA378" s="279"/>
      <c r="AB378" s="279"/>
      <c r="AC378" s="279"/>
      <c r="AD378" s="279"/>
      <c r="AE378" s="279"/>
      <c r="AF378" s="279"/>
      <c r="AG378" s="279"/>
      <c r="AH378" s="279"/>
      <c r="AI378" s="279"/>
      <c r="AJ378" s="279"/>
      <c r="AK378" s="279"/>
      <c r="AL378" s="280"/>
      <c r="AM378" s="278"/>
      <c r="AN378" s="279"/>
      <c r="AO378" s="279"/>
      <c r="AP378" s="279"/>
      <c r="AQ378" s="279"/>
      <c r="AR378" s="279"/>
      <c r="AS378" s="279"/>
      <c r="AT378" s="279"/>
      <c r="AU378" s="279"/>
      <c r="AV378" s="279"/>
      <c r="AW378" s="279"/>
      <c r="AX378" s="279"/>
      <c r="AY378" s="280"/>
      <c r="AZ378" s="221" t="s">
        <v>115</v>
      </c>
      <c r="BA378" s="221"/>
      <c r="BB378" s="221"/>
      <c r="BC378" s="221"/>
      <c r="BD378" s="221"/>
      <c r="BE378" s="221"/>
      <c r="BF378" s="221"/>
      <c r="BG378" s="221"/>
      <c r="BH378" s="221"/>
      <c r="BI378" s="221"/>
      <c r="BJ378" s="221"/>
      <c r="BK378" s="221"/>
      <c r="BL378" s="221"/>
      <c r="BM378" s="221"/>
      <c r="BN378" s="221"/>
      <c r="BO378" s="221"/>
      <c r="BP378" s="221" t="s">
        <v>116</v>
      </c>
      <c r="BQ378" s="221"/>
      <c r="BR378" s="221"/>
      <c r="BS378" s="221"/>
      <c r="BT378" s="221"/>
      <c r="BU378" s="221"/>
      <c r="BV378" s="221"/>
      <c r="BW378" s="221"/>
      <c r="BX378" s="221"/>
      <c r="BY378" s="221"/>
      <c r="BZ378" s="221"/>
      <c r="CA378" s="221"/>
      <c r="CB378" s="221"/>
      <c r="CC378" s="221"/>
      <c r="CD378" s="278"/>
      <c r="CE378" s="279"/>
      <c r="CF378" s="279"/>
      <c r="CG378" s="279"/>
      <c r="CH378" s="279"/>
      <c r="CI378" s="279"/>
      <c r="CJ378" s="279"/>
      <c r="CK378" s="279"/>
      <c r="CL378" s="279"/>
      <c r="CM378" s="279"/>
      <c r="CN378" s="279"/>
      <c r="CO378" s="279"/>
      <c r="CP378" s="279"/>
      <c r="CQ378" s="279"/>
      <c r="CR378" s="280"/>
      <c r="CS378" s="278"/>
      <c r="CT378" s="279"/>
      <c r="CU378" s="279"/>
      <c r="CV378" s="279"/>
      <c r="CW378" s="279"/>
      <c r="CX378" s="279"/>
      <c r="CY378" s="279"/>
      <c r="CZ378" s="279"/>
      <c r="DA378" s="279"/>
      <c r="DB378" s="279"/>
      <c r="DC378" s="279"/>
      <c r="DD378" s="279"/>
      <c r="DE378" s="279"/>
      <c r="DF378" s="279"/>
      <c r="DG378" s="279"/>
      <c r="DH378" s="280"/>
      <c r="DI378" s="278"/>
      <c r="DJ378" s="279"/>
      <c r="DK378" s="279"/>
      <c r="DL378" s="279"/>
      <c r="DM378" s="279"/>
      <c r="DN378" s="279"/>
      <c r="DO378" s="279"/>
      <c r="DP378" s="279"/>
      <c r="DQ378" s="279"/>
      <c r="DR378" s="279"/>
      <c r="DS378" s="279"/>
      <c r="DT378" s="279"/>
      <c r="DU378" s="279"/>
      <c r="DV378" s="279"/>
      <c r="DW378" s="279"/>
      <c r="DX378" s="279"/>
      <c r="DY378" s="280"/>
      <c r="DZ378" s="295" t="s">
        <v>115</v>
      </c>
      <c r="EA378" s="296"/>
      <c r="EB378" s="296"/>
      <c r="EC378" s="296"/>
      <c r="ED378" s="296"/>
      <c r="EE378" s="296"/>
      <c r="EF378" s="296"/>
      <c r="EG378" s="296"/>
      <c r="EH378" s="296"/>
      <c r="EI378" s="296"/>
      <c r="EJ378" s="296"/>
      <c r="EK378" s="296"/>
      <c r="EL378" s="296"/>
      <c r="EM378" s="296"/>
      <c r="EN378" s="297"/>
      <c r="EO378" s="221" t="s">
        <v>116</v>
      </c>
      <c r="EP378" s="221"/>
      <c r="EQ378" s="221"/>
      <c r="ER378" s="221"/>
      <c r="ES378" s="221"/>
      <c r="ET378" s="221"/>
      <c r="EU378" s="221"/>
      <c r="EV378" s="221"/>
      <c r="EW378" s="221"/>
      <c r="EX378" s="221"/>
      <c r="EY378" s="221"/>
      <c r="EZ378" s="221"/>
      <c r="FA378" s="278"/>
      <c r="FB378" s="279"/>
      <c r="FC378" s="279"/>
      <c r="FD378" s="279"/>
      <c r="FE378" s="279"/>
      <c r="FF378" s="279"/>
      <c r="FG378" s="279"/>
      <c r="FH378" s="279"/>
      <c r="FI378" s="279"/>
      <c r="FJ378" s="279"/>
      <c r="FK378" s="279"/>
      <c r="FL378" s="279"/>
      <c r="FM378" s="280"/>
    </row>
    <row r="379" spans="1:180" ht="11.25" customHeight="1">
      <c r="A379"/>
      <c r="B379" s="77">
        <v>1</v>
      </c>
      <c r="C379" s="371">
        <v>2</v>
      </c>
      <c r="D379" s="371"/>
      <c r="E379" s="371"/>
      <c r="F379" s="371"/>
      <c r="G379" s="371"/>
      <c r="H379" s="371">
        <v>3</v>
      </c>
      <c r="I379" s="371"/>
      <c r="J379" s="371"/>
      <c r="K379" s="371"/>
      <c r="L379" s="371"/>
      <c r="M379" s="371"/>
      <c r="N379" s="371"/>
      <c r="O379" s="371"/>
      <c r="P379" s="371"/>
      <c r="Q379" s="371"/>
      <c r="R379" s="371"/>
      <c r="S379" s="371"/>
      <c r="T379" s="371"/>
      <c r="U379" s="371"/>
      <c r="V379" s="371"/>
      <c r="W379" s="371"/>
      <c r="X379" s="371"/>
      <c r="Y379" s="371">
        <v>4</v>
      </c>
      <c r="Z379" s="371"/>
      <c r="AA379" s="371"/>
      <c r="AB379" s="371"/>
      <c r="AC379" s="371"/>
      <c r="AD379" s="371"/>
      <c r="AE379" s="371"/>
      <c r="AF379" s="371"/>
      <c r="AG379" s="371"/>
      <c r="AH379" s="371"/>
      <c r="AI379" s="371"/>
      <c r="AJ379" s="371"/>
      <c r="AK379" s="371"/>
      <c r="AL379" s="371"/>
      <c r="AM379" s="371">
        <v>5</v>
      </c>
      <c r="AN379" s="371"/>
      <c r="AO379" s="371"/>
      <c r="AP379" s="371"/>
      <c r="AQ379" s="371"/>
      <c r="AR379" s="371"/>
      <c r="AS379" s="371"/>
      <c r="AT379" s="371"/>
      <c r="AU379" s="371"/>
      <c r="AV379" s="371"/>
      <c r="AW379" s="371"/>
      <c r="AX379" s="371"/>
      <c r="AY379" s="371"/>
      <c r="AZ379" s="371">
        <v>6</v>
      </c>
      <c r="BA379" s="371"/>
      <c r="BB379" s="371"/>
      <c r="BC379" s="371"/>
      <c r="BD379" s="371"/>
      <c r="BE379" s="371"/>
      <c r="BF379" s="371"/>
      <c r="BG379" s="371"/>
      <c r="BH379" s="371"/>
      <c r="BI379" s="371"/>
      <c r="BJ379" s="371"/>
      <c r="BK379" s="371"/>
      <c r="BL379" s="371"/>
      <c r="BM379" s="371"/>
      <c r="BN379" s="371"/>
      <c r="BO379" s="371"/>
      <c r="BP379" s="371">
        <v>7</v>
      </c>
      <c r="BQ379" s="371"/>
      <c r="BR379" s="371"/>
      <c r="BS379" s="371"/>
      <c r="BT379" s="371"/>
      <c r="BU379" s="371"/>
      <c r="BV379" s="371"/>
      <c r="BW379" s="371"/>
      <c r="BX379" s="371"/>
      <c r="BY379" s="371"/>
      <c r="BZ379" s="371"/>
      <c r="CA379" s="371"/>
      <c r="CB379" s="371"/>
      <c r="CC379" s="371"/>
      <c r="CD379" s="371">
        <v>8</v>
      </c>
      <c r="CE379" s="371"/>
      <c r="CF379" s="371"/>
      <c r="CG379" s="371"/>
      <c r="CH379" s="371"/>
      <c r="CI379" s="371"/>
      <c r="CJ379" s="371"/>
      <c r="CK379" s="371"/>
      <c r="CL379" s="371"/>
      <c r="CM379" s="371"/>
      <c r="CN379" s="371"/>
      <c r="CO379" s="371"/>
      <c r="CP379" s="371"/>
      <c r="CQ379" s="371"/>
      <c r="CR379" s="371"/>
      <c r="CS379" s="371">
        <v>9</v>
      </c>
      <c r="CT379" s="371"/>
      <c r="CU379" s="371"/>
      <c r="CV379" s="371"/>
      <c r="CW379" s="371"/>
      <c r="CX379" s="371"/>
      <c r="CY379" s="371"/>
      <c r="CZ379" s="371"/>
      <c r="DA379" s="371"/>
      <c r="DB379" s="371"/>
      <c r="DC379" s="371"/>
      <c r="DD379" s="371"/>
      <c r="DE379" s="371"/>
      <c r="DF379" s="371"/>
      <c r="DG379" s="371"/>
      <c r="DH379" s="371"/>
      <c r="DI379" s="205">
        <v>10</v>
      </c>
      <c r="DJ379" s="372"/>
      <c r="DK379" s="372"/>
      <c r="DL379" s="372"/>
      <c r="DM379" s="372"/>
      <c r="DN379" s="372"/>
      <c r="DO379" s="372"/>
      <c r="DP379" s="372"/>
      <c r="DQ379" s="372"/>
      <c r="DR379" s="372"/>
      <c r="DS379" s="372"/>
      <c r="DT379" s="372"/>
      <c r="DU379" s="372"/>
      <c r="DV379" s="372"/>
      <c r="DW379" s="372"/>
      <c r="DX379" s="372"/>
      <c r="DY379" s="206"/>
      <c r="DZ379" s="205">
        <v>11</v>
      </c>
      <c r="EA379" s="372"/>
      <c r="EB379" s="372"/>
      <c r="EC379" s="372"/>
      <c r="ED379" s="372"/>
      <c r="EE379" s="372"/>
      <c r="EF379" s="372"/>
      <c r="EG379" s="372"/>
      <c r="EH379" s="372"/>
      <c r="EI379" s="372"/>
      <c r="EJ379" s="372"/>
      <c r="EK379" s="372"/>
      <c r="EL379" s="372"/>
      <c r="EM379" s="372"/>
      <c r="EN379" s="206"/>
      <c r="EO379" s="371">
        <v>12</v>
      </c>
      <c r="EP379" s="371"/>
      <c r="EQ379" s="371"/>
      <c r="ER379" s="371"/>
      <c r="ES379" s="371"/>
      <c r="ET379" s="371"/>
      <c r="EU379" s="371"/>
      <c r="EV379" s="371"/>
      <c r="EW379" s="371"/>
      <c r="EX379" s="371"/>
      <c r="EY379" s="371"/>
      <c r="EZ379" s="371"/>
      <c r="FA379" s="205">
        <v>13</v>
      </c>
      <c r="FB379" s="372"/>
      <c r="FC379" s="372"/>
      <c r="FD379" s="372"/>
      <c r="FE379" s="372"/>
      <c r="FF379" s="372"/>
      <c r="FG379" s="372"/>
      <c r="FH379" s="372"/>
      <c r="FI379" s="372"/>
      <c r="FJ379" s="372"/>
      <c r="FK379" s="372"/>
      <c r="FL379" s="372"/>
      <c r="FM379" s="206"/>
      <c r="FN379"/>
      <c r="FO379"/>
      <c r="FP379"/>
      <c r="FQ379"/>
      <c r="FR379"/>
      <c r="FS379"/>
      <c r="FT379"/>
      <c r="FU379"/>
      <c r="FV379"/>
      <c r="FW379"/>
      <c r="FX379"/>
    </row>
    <row r="380" spans="1:180" ht="11.25" customHeight="1">
      <c r="A380"/>
      <c r="B380" s="132" t="s">
        <v>190</v>
      </c>
      <c r="C380" s="305">
        <v>2000</v>
      </c>
      <c r="D380" s="305"/>
      <c r="E380" s="305"/>
      <c r="F380" s="305"/>
      <c r="G380" s="305"/>
      <c r="H380" s="244" t="s">
        <v>117</v>
      </c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5">
        <f>Y381</f>
        <v>9032.5</v>
      </c>
      <c r="Z380" s="245"/>
      <c r="AA380" s="245"/>
      <c r="AB380" s="245"/>
      <c r="AC380" s="245"/>
      <c r="AD380" s="245"/>
      <c r="AE380" s="245"/>
      <c r="AF380" s="245"/>
      <c r="AG380" s="245"/>
      <c r="AH380" s="245"/>
      <c r="AI380" s="245"/>
      <c r="AJ380" s="245"/>
      <c r="AK380" s="245"/>
      <c r="AL380" s="245"/>
      <c r="AM380" s="49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1"/>
      <c r="AZ380" s="49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1"/>
      <c r="BP380" s="49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1"/>
      <c r="CD380" s="245">
        <f>Y380</f>
        <v>9032.5</v>
      </c>
      <c r="CE380" s="245"/>
      <c r="CF380" s="245"/>
      <c r="CG380" s="245"/>
      <c r="CH380" s="245"/>
      <c r="CI380" s="245"/>
      <c r="CJ380" s="245"/>
      <c r="CK380" s="245"/>
      <c r="CL380" s="245"/>
      <c r="CM380" s="245"/>
      <c r="CN380" s="245"/>
      <c r="CO380" s="245"/>
      <c r="CP380" s="245"/>
      <c r="CQ380" s="245"/>
      <c r="CR380" s="245"/>
      <c r="CS380" s="245">
        <f>5052+4654.5</f>
        <v>9706.5</v>
      </c>
      <c r="CT380" s="245"/>
      <c r="CU380" s="245"/>
      <c r="CV380" s="245"/>
      <c r="CW380" s="245"/>
      <c r="CX380" s="245"/>
      <c r="CY380" s="245"/>
      <c r="CZ380" s="245"/>
      <c r="DA380" s="245"/>
      <c r="DB380" s="245"/>
      <c r="DC380" s="245"/>
      <c r="DD380" s="245"/>
      <c r="DE380" s="245"/>
      <c r="DF380" s="245"/>
      <c r="DG380" s="245"/>
      <c r="DH380" s="245"/>
      <c r="DI380" s="49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1"/>
      <c r="DZ380" s="49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1"/>
      <c r="EO380" s="49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1"/>
      <c r="FA380" s="373">
        <f>CS380</f>
        <v>9706.5</v>
      </c>
      <c r="FB380" s="374"/>
      <c r="FC380" s="374"/>
      <c r="FD380" s="374"/>
      <c r="FE380" s="374"/>
      <c r="FF380" s="374"/>
      <c r="FG380" s="374"/>
      <c r="FH380" s="374"/>
      <c r="FI380" s="374"/>
      <c r="FJ380" s="374"/>
      <c r="FK380" s="374"/>
      <c r="FL380" s="374"/>
      <c r="FM380" s="375"/>
      <c r="FN380"/>
      <c r="FO380"/>
      <c r="FP380"/>
      <c r="FQ380"/>
      <c r="FR380"/>
      <c r="FS380"/>
      <c r="FT380"/>
      <c r="FU380"/>
      <c r="FV380"/>
      <c r="FW380"/>
      <c r="FX380"/>
    </row>
    <row r="381" spans="1:180" ht="11.25" customHeight="1">
      <c r="A381"/>
      <c r="B381" s="132" t="s">
        <v>190</v>
      </c>
      <c r="C381" s="305">
        <v>2700</v>
      </c>
      <c r="D381" s="305"/>
      <c r="E381" s="305"/>
      <c r="F381" s="305"/>
      <c r="G381" s="305"/>
      <c r="H381" s="244" t="s">
        <v>118</v>
      </c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5">
        <f>Y382</f>
        <v>9032.5</v>
      </c>
      <c r="Z381" s="245"/>
      <c r="AA381" s="245"/>
      <c r="AB381" s="245"/>
      <c r="AC381" s="245"/>
      <c r="AD381" s="245"/>
      <c r="AE381" s="245"/>
      <c r="AF381" s="245"/>
      <c r="AG381" s="245"/>
      <c r="AH381" s="245"/>
      <c r="AI381" s="245"/>
      <c r="AJ381" s="245"/>
      <c r="AK381" s="245"/>
      <c r="AL381" s="245"/>
      <c r="AM381" s="49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1"/>
      <c r="AZ381" s="49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1"/>
      <c r="BP381" s="49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1"/>
      <c r="CD381" s="245">
        <f>Y381</f>
        <v>9032.5</v>
      </c>
      <c r="CE381" s="245"/>
      <c r="CF381" s="245"/>
      <c r="CG381" s="245"/>
      <c r="CH381" s="245"/>
      <c r="CI381" s="245"/>
      <c r="CJ381" s="245"/>
      <c r="CK381" s="245"/>
      <c r="CL381" s="245"/>
      <c r="CM381" s="245"/>
      <c r="CN381" s="245"/>
      <c r="CO381" s="245"/>
      <c r="CP381" s="245"/>
      <c r="CQ381" s="245"/>
      <c r="CR381" s="245"/>
      <c r="CS381" s="245">
        <f>CS380</f>
        <v>9706.5</v>
      </c>
      <c r="CT381" s="245"/>
      <c r="CU381" s="245"/>
      <c r="CV381" s="245"/>
      <c r="CW381" s="245"/>
      <c r="CX381" s="245"/>
      <c r="CY381" s="245"/>
      <c r="CZ381" s="245"/>
      <c r="DA381" s="245"/>
      <c r="DB381" s="245"/>
      <c r="DC381" s="245"/>
      <c r="DD381" s="245"/>
      <c r="DE381" s="245"/>
      <c r="DF381" s="245"/>
      <c r="DG381" s="245"/>
      <c r="DH381" s="245"/>
      <c r="DI381" s="49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1"/>
      <c r="DZ381" s="49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1"/>
      <c r="EO381" s="49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1"/>
      <c r="FA381" s="373">
        <f>FA382</f>
        <v>9616.5</v>
      </c>
      <c r="FB381" s="374"/>
      <c r="FC381" s="374"/>
      <c r="FD381" s="374"/>
      <c r="FE381" s="374"/>
      <c r="FF381" s="374"/>
      <c r="FG381" s="374"/>
      <c r="FH381" s="374"/>
      <c r="FI381" s="374"/>
      <c r="FJ381" s="374"/>
      <c r="FK381" s="374"/>
      <c r="FL381" s="374"/>
      <c r="FM381" s="375"/>
      <c r="FN381"/>
      <c r="FO381"/>
      <c r="FP381"/>
      <c r="FQ381"/>
      <c r="FR381"/>
      <c r="FS381"/>
      <c r="FT381"/>
      <c r="FU381"/>
      <c r="FV381"/>
      <c r="FW381"/>
      <c r="FX381"/>
    </row>
    <row r="382" spans="1:180" ht="11.25" customHeight="1">
      <c r="A382"/>
      <c r="B382" s="132" t="s">
        <v>190</v>
      </c>
      <c r="C382" s="304">
        <v>2730</v>
      </c>
      <c r="D382" s="304"/>
      <c r="E382" s="304"/>
      <c r="F382" s="304"/>
      <c r="G382" s="304"/>
      <c r="H382" s="233" t="s">
        <v>36</v>
      </c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91">
        <f>4468+4564.5</f>
        <v>9032.5</v>
      </c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70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2"/>
      <c r="AZ382" s="70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2"/>
      <c r="BP382" s="70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2"/>
      <c r="CD382" s="291">
        <f>Y382</f>
        <v>9032.5</v>
      </c>
      <c r="CE382" s="291"/>
      <c r="CF382" s="291"/>
      <c r="CG382" s="291"/>
      <c r="CH382" s="291"/>
      <c r="CI382" s="291"/>
      <c r="CJ382" s="291"/>
      <c r="CK382" s="291"/>
      <c r="CL382" s="291"/>
      <c r="CM382" s="291"/>
      <c r="CN382" s="291"/>
      <c r="CO382" s="291"/>
      <c r="CP382" s="291"/>
      <c r="CQ382" s="291"/>
      <c r="CR382" s="291"/>
      <c r="CS382" s="291">
        <f>DY105</f>
        <v>9616.5</v>
      </c>
      <c r="CT382" s="291"/>
      <c r="CU382" s="291"/>
      <c r="CV382" s="291"/>
      <c r="CW382" s="291"/>
      <c r="CX382" s="291"/>
      <c r="CY382" s="291"/>
      <c r="CZ382" s="291"/>
      <c r="DA382" s="291"/>
      <c r="DB382" s="291"/>
      <c r="DC382" s="291"/>
      <c r="DD382" s="291"/>
      <c r="DE382" s="291"/>
      <c r="DF382" s="291"/>
      <c r="DG382" s="291"/>
      <c r="DH382" s="291"/>
      <c r="DI382" s="70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2"/>
      <c r="DZ382" s="70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2"/>
      <c r="EO382" s="70"/>
      <c r="EP382" s="71"/>
      <c r="EQ382" s="71"/>
      <c r="ER382" s="71"/>
      <c r="ES382" s="71"/>
      <c r="ET382" s="71"/>
      <c r="EU382" s="71"/>
      <c r="EV382" s="71"/>
      <c r="EW382" s="71"/>
      <c r="EX382" s="71"/>
      <c r="EY382" s="71"/>
      <c r="EZ382" s="72"/>
      <c r="FA382" s="368">
        <f>CS382</f>
        <v>9616.5</v>
      </c>
      <c r="FB382" s="369"/>
      <c r="FC382" s="369"/>
      <c r="FD382" s="369"/>
      <c r="FE382" s="369"/>
      <c r="FF382" s="369"/>
      <c r="FG382" s="369"/>
      <c r="FH382" s="369"/>
      <c r="FI382" s="369"/>
      <c r="FJ382" s="369"/>
      <c r="FK382" s="369"/>
      <c r="FL382" s="369"/>
      <c r="FM382" s="370"/>
      <c r="FN382"/>
      <c r="FO382"/>
      <c r="FP382"/>
      <c r="FQ382"/>
      <c r="FR382"/>
      <c r="FS382"/>
      <c r="FT382"/>
      <c r="FU382"/>
      <c r="FV382"/>
      <c r="FW382"/>
      <c r="FX382"/>
    </row>
    <row r="383" spans="1:180" ht="11.25" customHeight="1">
      <c r="A383"/>
      <c r="B383" s="132" t="s">
        <v>190</v>
      </c>
      <c r="C383" s="305">
        <v>3000</v>
      </c>
      <c r="D383" s="305"/>
      <c r="E383" s="305"/>
      <c r="F383" s="305"/>
      <c r="G383" s="305"/>
      <c r="H383" s="244" t="s">
        <v>119</v>
      </c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5"/>
      <c r="AI383" s="245"/>
      <c r="AJ383" s="245"/>
      <c r="AK383" s="245"/>
      <c r="AL383" s="245"/>
      <c r="AM383" s="49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1"/>
      <c r="AZ383" s="49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1"/>
      <c r="BP383" s="49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1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/>
      <c r="CO383" s="245"/>
      <c r="CP383" s="245"/>
      <c r="CQ383" s="245"/>
      <c r="CR383" s="245"/>
      <c r="CS383" s="49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1"/>
      <c r="DI383" s="49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1"/>
      <c r="DZ383" s="49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1"/>
      <c r="EO383" s="49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1"/>
      <c r="FA383" s="49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1"/>
      <c r="FN383"/>
      <c r="FO383"/>
      <c r="FP383"/>
      <c r="FQ383"/>
      <c r="FR383"/>
      <c r="FS383"/>
      <c r="FT383"/>
      <c r="FU383"/>
      <c r="FV383"/>
      <c r="FW383"/>
      <c r="FX383"/>
    </row>
    <row r="384" spans="1:180" ht="11.25" customHeight="1">
      <c r="A384"/>
      <c r="B384" s="132" t="s">
        <v>190</v>
      </c>
      <c r="C384" s="305">
        <v>3200</v>
      </c>
      <c r="D384" s="305"/>
      <c r="E384" s="305"/>
      <c r="F384" s="305"/>
      <c r="G384" s="305"/>
      <c r="H384" s="244" t="s">
        <v>120</v>
      </c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5"/>
      <c r="AI384" s="245"/>
      <c r="AJ384" s="245"/>
      <c r="AK384" s="245"/>
      <c r="AL384" s="245"/>
      <c r="AM384" s="49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1"/>
      <c r="AZ384" s="49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1"/>
      <c r="BP384" s="49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1"/>
      <c r="CD384" s="245"/>
      <c r="CE384" s="245"/>
      <c r="CF384" s="245"/>
      <c r="CG384" s="245"/>
      <c r="CH384" s="245"/>
      <c r="CI384" s="245"/>
      <c r="CJ384" s="245"/>
      <c r="CK384" s="245"/>
      <c r="CL384" s="245"/>
      <c r="CM384" s="245"/>
      <c r="CN384" s="245"/>
      <c r="CO384" s="245"/>
      <c r="CP384" s="245"/>
      <c r="CQ384" s="245"/>
      <c r="CR384" s="245"/>
      <c r="CS384" s="49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1"/>
      <c r="DI384" s="49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1"/>
      <c r="DZ384" s="49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1"/>
      <c r="EO384" s="49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1"/>
      <c r="FA384" s="49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1"/>
      <c r="FN384"/>
      <c r="FO384"/>
      <c r="FP384"/>
      <c r="FQ384"/>
      <c r="FR384"/>
      <c r="FS384"/>
      <c r="FT384"/>
      <c r="FU384"/>
      <c r="FV384"/>
      <c r="FW384"/>
      <c r="FX384"/>
    </row>
    <row r="385" spans="1:180" ht="11.25" customHeight="1">
      <c r="A385"/>
      <c r="B385" s="132" t="s">
        <v>190</v>
      </c>
      <c r="C385" s="304">
        <v>3240</v>
      </c>
      <c r="D385" s="304"/>
      <c r="E385" s="304"/>
      <c r="F385" s="304"/>
      <c r="G385" s="304"/>
      <c r="H385" s="233" t="s">
        <v>37</v>
      </c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91"/>
      <c r="Z385" s="291"/>
      <c r="AA385" s="291"/>
      <c r="AB385" s="291"/>
      <c r="AC385" s="291"/>
      <c r="AD385" s="291"/>
      <c r="AE385" s="291"/>
      <c r="AF385" s="291"/>
      <c r="AG385" s="291"/>
      <c r="AH385" s="291"/>
      <c r="AI385" s="291"/>
      <c r="AJ385" s="291"/>
      <c r="AK385" s="291"/>
      <c r="AL385" s="291"/>
      <c r="AM385" s="70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2"/>
      <c r="AZ385" s="70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2"/>
      <c r="BP385" s="70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2"/>
      <c r="CD385" s="291"/>
      <c r="CE385" s="291"/>
      <c r="CF385" s="291"/>
      <c r="CG385" s="291"/>
      <c r="CH385" s="291"/>
      <c r="CI385" s="291"/>
      <c r="CJ385" s="291"/>
      <c r="CK385" s="291"/>
      <c r="CL385" s="291"/>
      <c r="CM385" s="291"/>
      <c r="CN385" s="291"/>
      <c r="CO385" s="291"/>
      <c r="CP385" s="291"/>
      <c r="CQ385" s="291"/>
      <c r="CR385" s="291"/>
      <c r="CS385" s="70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2"/>
      <c r="DI385" s="70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2"/>
      <c r="DZ385" s="70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2"/>
      <c r="EO385" s="70"/>
      <c r="EP385" s="71"/>
      <c r="EQ385" s="71"/>
      <c r="ER385" s="71"/>
      <c r="ES385" s="71"/>
      <c r="ET385" s="71"/>
      <c r="EU385" s="71"/>
      <c r="EV385" s="71"/>
      <c r="EW385" s="71"/>
      <c r="EX385" s="71"/>
      <c r="EY385" s="71"/>
      <c r="EZ385" s="72"/>
      <c r="FA385" s="70"/>
      <c r="FB385" s="71"/>
      <c r="FC385" s="71"/>
      <c r="FD385" s="71"/>
      <c r="FE385" s="71"/>
      <c r="FF385" s="71"/>
      <c r="FG385" s="71"/>
      <c r="FH385" s="71"/>
      <c r="FI385" s="71"/>
      <c r="FJ385" s="71"/>
      <c r="FK385" s="71"/>
      <c r="FL385" s="71"/>
      <c r="FM385" s="72"/>
      <c r="FN385"/>
      <c r="FO385"/>
      <c r="FP385"/>
      <c r="FQ385"/>
      <c r="FR385"/>
      <c r="FS385"/>
      <c r="FT385"/>
      <c r="FU385"/>
      <c r="FV385"/>
      <c r="FW385"/>
      <c r="FX385"/>
    </row>
    <row r="386" spans="1:180" ht="11.25" customHeight="1">
      <c r="A386"/>
      <c r="B386" s="132" t="s">
        <v>207</v>
      </c>
      <c r="C386" s="305">
        <v>2000</v>
      </c>
      <c r="D386" s="305"/>
      <c r="E386" s="305"/>
      <c r="F386" s="305"/>
      <c r="G386" s="305"/>
      <c r="H386" s="244" t="s">
        <v>117</v>
      </c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345">
        <f>Y387</f>
        <v>1021.549</v>
      </c>
      <c r="Z386" s="345"/>
      <c r="AA386" s="345"/>
      <c r="AB386" s="345"/>
      <c r="AC386" s="345"/>
      <c r="AD386" s="345"/>
      <c r="AE386" s="345"/>
      <c r="AF386" s="345"/>
      <c r="AG386" s="345"/>
      <c r="AH386" s="345"/>
      <c r="AI386" s="345"/>
      <c r="AJ386" s="345"/>
      <c r="AK386" s="345"/>
      <c r="AL386" s="345"/>
      <c r="AM386" s="49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1"/>
      <c r="AZ386" s="49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1"/>
      <c r="BP386" s="49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1"/>
      <c r="CD386" s="345">
        <f>Y386</f>
        <v>1021.549</v>
      </c>
      <c r="CE386" s="345"/>
      <c r="CF386" s="345"/>
      <c r="CG386" s="345"/>
      <c r="CH386" s="345"/>
      <c r="CI386" s="345"/>
      <c r="CJ386" s="345"/>
      <c r="CK386" s="345"/>
      <c r="CL386" s="345"/>
      <c r="CM386" s="345"/>
      <c r="CN386" s="345"/>
      <c r="CO386" s="345"/>
      <c r="CP386" s="345"/>
      <c r="CQ386" s="345"/>
      <c r="CR386" s="345"/>
      <c r="CS386" s="345">
        <f>CS387</f>
        <v>1189.33</v>
      </c>
      <c r="CT386" s="345"/>
      <c r="CU386" s="345"/>
      <c r="CV386" s="345"/>
      <c r="CW386" s="345"/>
      <c r="CX386" s="345"/>
      <c r="CY386" s="345"/>
      <c r="CZ386" s="345"/>
      <c r="DA386" s="345"/>
      <c r="DB386" s="345"/>
      <c r="DC386" s="345"/>
      <c r="DD386" s="345"/>
      <c r="DE386" s="345"/>
      <c r="DF386" s="345"/>
      <c r="DG386" s="345"/>
      <c r="DH386" s="345"/>
      <c r="DI386" s="49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1"/>
      <c r="DZ386" s="49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1"/>
      <c r="EO386" s="49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1"/>
      <c r="FA386" s="365">
        <f>CS386</f>
        <v>1189.33</v>
      </c>
      <c r="FB386" s="366"/>
      <c r="FC386" s="366"/>
      <c r="FD386" s="366"/>
      <c r="FE386" s="366"/>
      <c r="FF386" s="366"/>
      <c r="FG386" s="366"/>
      <c r="FH386" s="366"/>
      <c r="FI386" s="366"/>
      <c r="FJ386" s="366"/>
      <c r="FK386" s="366"/>
      <c r="FL386" s="366"/>
      <c r="FM386" s="367"/>
      <c r="FN386"/>
      <c r="FO386"/>
      <c r="FP386"/>
      <c r="FQ386"/>
      <c r="FR386"/>
      <c r="FS386"/>
      <c r="FT386"/>
      <c r="FU386"/>
      <c r="FV386"/>
      <c r="FW386"/>
      <c r="FX386"/>
    </row>
    <row r="387" spans="1:180" ht="11.25" customHeight="1">
      <c r="A387"/>
      <c r="B387" s="132" t="s">
        <v>207</v>
      </c>
      <c r="C387" s="305">
        <v>2600</v>
      </c>
      <c r="D387" s="305"/>
      <c r="E387" s="305"/>
      <c r="F387" s="305"/>
      <c r="G387" s="305"/>
      <c r="H387" s="244" t="s">
        <v>121</v>
      </c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345">
        <f>Y388</f>
        <v>1021.549</v>
      </c>
      <c r="Z387" s="345"/>
      <c r="AA387" s="345"/>
      <c r="AB387" s="345"/>
      <c r="AC387" s="345"/>
      <c r="AD387" s="345"/>
      <c r="AE387" s="345"/>
      <c r="AF387" s="345"/>
      <c r="AG387" s="345"/>
      <c r="AH387" s="345"/>
      <c r="AI387" s="345"/>
      <c r="AJ387" s="345"/>
      <c r="AK387" s="345"/>
      <c r="AL387" s="345"/>
      <c r="AM387" s="49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1"/>
      <c r="AZ387" s="49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1"/>
      <c r="BP387" s="49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1"/>
      <c r="CD387" s="345">
        <f>Y387</f>
        <v>1021.549</v>
      </c>
      <c r="CE387" s="345"/>
      <c r="CF387" s="345"/>
      <c r="CG387" s="345"/>
      <c r="CH387" s="345"/>
      <c r="CI387" s="345"/>
      <c r="CJ387" s="345"/>
      <c r="CK387" s="345"/>
      <c r="CL387" s="345"/>
      <c r="CM387" s="345"/>
      <c r="CN387" s="345"/>
      <c r="CO387" s="345"/>
      <c r="CP387" s="345"/>
      <c r="CQ387" s="345"/>
      <c r="CR387" s="345"/>
      <c r="CS387" s="345">
        <f>CS388</f>
        <v>1189.33</v>
      </c>
      <c r="CT387" s="345"/>
      <c r="CU387" s="345"/>
      <c r="CV387" s="345"/>
      <c r="CW387" s="345"/>
      <c r="CX387" s="345"/>
      <c r="CY387" s="345"/>
      <c r="CZ387" s="345"/>
      <c r="DA387" s="345"/>
      <c r="DB387" s="345"/>
      <c r="DC387" s="345"/>
      <c r="DD387" s="345"/>
      <c r="DE387" s="345"/>
      <c r="DF387" s="345"/>
      <c r="DG387" s="345"/>
      <c r="DH387" s="345"/>
      <c r="DI387" s="49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1"/>
      <c r="DZ387" s="49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1"/>
      <c r="EO387" s="49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1"/>
      <c r="FA387" s="365">
        <f>CS387</f>
        <v>1189.33</v>
      </c>
      <c r="FB387" s="366"/>
      <c r="FC387" s="366"/>
      <c r="FD387" s="366"/>
      <c r="FE387" s="366"/>
      <c r="FF387" s="366"/>
      <c r="FG387" s="366"/>
      <c r="FH387" s="366"/>
      <c r="FI387" s="366"/>
      <c r="FJ387" s="366"/>
      <c r="FK387" s="366"/>
      <c r="FL387" s="366"/>
      <c r="FM387" s="367"/>
      <c r="FN387"/>
      <c r="FO387"/>
      <c r="FP387"/>
      <c r="FQ387"/>
      <c r="FR387"/>
      <c r="FS387"/>
      <c r="FT387"/>
      <c r="FU387"/>
      <c r="FV387"/>
      <c r="FW387"/>
      <c r="FX387"/>
    </row>
    <row r="388" spans="1:180" ht="21.75" customHeight="1">
      <c r="A388"/>
      <c r="B388" s="74">
        <v>1513202</v>
      </c>
      <c r="C388" s="304">
        <v>2610</v>
      </c>
      <c r="D388" s="304"/>
      <c r="E388" s="304"/>
      <c r="F388" s="304"/>
      <c r="G388" s="304"/>
      <c r="H388" s="233" t="s">
        <v>34</v>
      </c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191">
        <v>1021.549</v>
      </c>
      <c r="Z388" s="191"/>
      <c r="AA388" s="191"/>
      <c r="AB388" s="191"/>
      <c r="AC388" s="191"/>
      <c r="AD388" s="191"/>
      <c r="AE388" s="191"/>
      <c r="AF388" s="191"/>
      <c r="AG388" s="191"/>
      <c r="AH388" s="191"/>
      <c r="AI388" s="191"/>
      <c r="AJ388" s="191"/>
      <c r="AK388" s="191"/>
      <c r="AL388" s="191"/>
      <c r="AM388" s="70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2"/>
      <c r="AZ388" s="70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2"/>
      <c r="BP388" s="70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2"/>
      <c r="CD388" s="191">
        <f>Y388</f>
        <v>1021.549</v>
      </c>
      <c r="CE388" s="191"/>
      <c r="CF388" s="191"/>
      <c r="CG388" s="191"/>
      <c r="CH388" s="191"/>
      <c r="CI388" s="191"/>
      <c r="CJ388" s="191"/>
      <c r="CK388" s="191"/>
      <c r="CL388" s="191"/>
      <c r="CM388" s="191"/>
      <c r="CN388" s="191"/>
      <c r="CO388" s="191"/>
      <c r="CP388" s="191"/>
      <c r="CQ388" s="191"/>
      <c r="CR388" s="191"/>
      <c r="CS388" s="191">
        <v>1189.33</v>
      </c>
      <c r="CT388" s="191"/>
      <c r="CU388" s="191"/>
      <c r="CV388" s="191"/>
      <c r="CW388" s="191"/>
      <c r="CX388" s="191"/>
      <c r="CY388" s="191"/>
      <c r="CZ388" s="191"/>
      <c r="DA388" s="191"/>
      <c r="DB388" s="191"/>
      <c r="DC388" s="191"/>
      <c r="DD388" s="191"/>
      <c r="DE388" s="191"/>
      <c r="DF388" s="191"/>
      <c r="DG388" s="191"/>
      <c r="DH388" s="191"/>
      <c r="DI388" s="70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2"/>
      <c r="DZ388" s="70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2"/>
      <c r="EO388" s="70"/>
      <c r="EP388" s="71"/>
      <c r="EQ388" s="71"/>
      <c r="ER388" s="71"/>
      <c r="ES388" s="71"/>
      <c r="ET388" s="71"/>
      <c r="EU388" s="71"/>
      <c r="EV388" s="71"/>
      <c r="EW388" s="71"/>
      <c r="EX388" s="71"/>
      <c r="EY388" s="71"/>
      <c r="EZ388" s="72"/>
      <c r="FA388" s="362">
        <f>CS388</f>
        <v>1189.33</v>
      </c>
      <c r="FB388" s="363"/>
      <c r="FC388" s="363"/>
      <c r="FD388" s="363"/>
      <c r="FE388" s="363"/>
      <c r="FF388" s="363"/>
      <c r="FG388" s="363"/>
      <c r="FH388" s="363"/>
      <c r="FI388" s="363"/>
      <c r="FJ388" s="363"/>
      <c r="FK388" s="363"/>
      <c r="FL388" s="363"/>
      <c r="FM388" s="364"/>
      <c r="FN388"/>
      <c r="FO388"/>
      <c r="FP388"/>
      <c r="FQ388"/>
      <c r="FR388"/>
      <c r="FS388"/>
      <c r="FT388"/>
      <c r="FU388"/>
      <c r="FV388"/>
      <c r="FW388"/>
      <c r="FX388"/>
    </row>
    <row r="389" spans="1:180" ht="11.25" customHeight="1">
      <c r="A389"/>
      <c r="B389" s="42"/>
      <c r="C389" s="89"/>
      <c r="D389" s="90"/>
      <c r="E389" s="90"/>
      <c r="F389" s="90"/>
      <c r="G389" s="91"/>
      <c r="H389" s="299" t="s">
        <v>122</v>
      </c>
      <c r="I389" s="299"/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45">
        <f>Y386+Y380</f>
        <v>10054.048999999999</v>
      </c>
      <c r="Z389" s="245"/>
      <c r="AA389" s="245"/>
      <c r="AB389" s="245"/>
      <c r="AC389" s="245"/>
      <c r="AD389" s="245"/>
      <c r="AE389" s="245"/>
      <c r="AF389" s="245"/>
      <c r="AG389" s="245"/>
      <c r="AH389" s="245"/>
      <c r="AI389" s="245"/>
      <c r="AJ389" s="245"/>
      <c r="AK389" s="245"/>
      <c r="AL389" s="245"/>
      <c r="AM389" s="49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1"/>
      <c r="AZ389" s="49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1"/>
      <c r="BP389" s="49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1"/>
      <c r="CD389" s="245">
        <f>CD382+CD388</f>
        <v>10054.048999999999</v>
      </c>
      <c r="CE389" s="245"/>
      <c r="CF389" s="245"/>
      <c r="CG389" s="245"/>
      <c r="CH389" s="245"/>
      <c r="CI389" s="245"/>
      <c r="CJ389" s="245"/>
      <c r="CK389" s="245"/>
      <c r="CL389" s="245"/>
      <c r="CM389" s="245"/>
      <c r="CN389" s="245"/>
      <c r="CO389" s="245"/>
      <c r="CP389" s="245"/>
      <c r="CQ389" s="245"/>
      <c r="CR389" s="245"/>
      <c r="CS389" s="245">
        <f>CS382+CS387</f>
        <v>10805.83</v>
      </c>
      <c r="CT389" s="245"/>
      <c r="CU389" s="245"/>
      <c r="CV389" s="245"/>
      <c r="CW389" s="245"/>
      <c r="CX389" s="245"/>
      <c r="CY389" s="245"/>
      <c r="CZ389" s="245"/>
      <c r="DA389" s="245"/>
      <c r="DB389" s="245"/>
      <c r="DC389" s="245"/>
      <c r="DD389" s="245"/>
      <c r="DE389" s="245"/>
      <c r="DF389" s="245"/>
      <c r="DG389" s="245"/>
      <c r="DH389" s="245"/>
      <c r="DI389" s="49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1"/>
      <c r="DZ389" s="49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1"/>
      <c r="EO389" s="49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1"/>
      <c r="FA389" s="373">
        <f>FA386+FA380</f>
        <v>10895.83</v>
      </c>
      <c r="FB389" s="374"/>
      <c r="FC389" s="374"/>
      <c r="FD389" s="374"/>
      <c r="FE389" s="374"/>
      <c r="FF389" s="374"/>
      <c r="FG389" s="374"/>
      <c r="FH389" s="374"/>
      <c r="FI389" s="374"/>
      <c r="FJ389" s="374"/>
      <c r="FK389" s="374"/>
      <c r="FL389" s="374"/>
      <c r="FM389" s="375"/>
      <c r="FN389"/>
      <c r="FO389"/>
      <c r="FP389"/>
      <c r="FQ389"/>
      <c r="FR389"/>
      <c r="FS389"/>
      <c r="FT389"/>
      <c r="FU389"/>
      <c r="FV389"/>
      <c r="FW389"/>
      <c r="FX389"/>
    </row>
    <row r="390" spans="1:180" ht="11.2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</row>
    <row r="391" spans="2:144" s="76" customFormat="1" ht="11.25" customHeight="1">
      <c r="B391" s="281" t="s">
        <v>173</v>
      </c>
      <c r="C391" s="281"/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  <c r="AP391" s="281"/>
      <c r="AQ391" s="281"/>
      <c r="AR391" s="281"/>
      <c r="AS391" s="281"/>
      <c r="AT391" s="281"/>
      <c r="AU391" s="281"/>
      <c r="AV391" s="281"/>
      <c r="AW391" s="281"/>
      <c r="AX391" s="281"/>
      <c r="AY391" s="281"/>
      <c r="AZ391" s="281"/>
      <c r="BA391" s="281"/>
      <c r="BB391" s="281"/>
      <c r="BC391" s="281"/>
      <c r="BD391" s="281"/>
      <c r="BE391" s="281"/>
      <c r="BF391" s="281"/>
      <c r="BG391" s="281"/>
      <c r="BH391" s="281"/>
      <c r="BI391" s="281"/>
      <c r="BJ391" s="281"/>
      <c r="BK391" s="281"/>
      <c r="BL391" s="281"/>
      <c r="BM391" s="281"/>
      <c r="BN391" s="281"/>
      <c r="BO391" s="281"/>
      <c r="BP391" s="281"/>
      <c r="BQ391" s="281"/>
      <c r="BR391" s="281"/>
      <c r="BS391" s="281"/>
      <c r="BT391" s="281"/>
      <c r="BU391" s="281"/>
      <c r="BV391" s="281"/>
      <c r="BW391" s="281"/>
      <c r="BX391" s="281"/>
      <c r="BY391" s="281"/>
      <c r="BZ391" s="281"/>
      <c r="CA391" s="281"/>
      <c r="CB391" s="281"/>
      <c r="CC391" s="281"/>
      <c r="CD391" s="281"/>
      <c r="CE391" s="281"/>
      <c r="CF391" s="281"/>
      <c r="CG391" s="281"/>
      <c r="CH391" s="281"/>
      <c r="CI391" s="281"/>
      <c r="CJ391" s="281"/>
      <c r="CK391" s="281"/>
      <c r="CL391" s="281"/>
      <c r="CM391" s="281"/>
      <c r="CN391" s="281"/>
      <c r="CO391" s="281"/>
      <c r="CP391" s="281"/>
      <c r="CQ391" s="281"/>
      <c r="CR391" s="281"/>
      <c r="CS391" s="281"/>
      <c r="CT391" s="281"/>
      <c r="CU391" s="281"/>
      <c r="CV391" s="281"/>
      <c r="CW391" s="281"/>
      <c r="CX391" s="281"/>
      <c r="CY391" s="281"/>
      <c r="CZ391" s="281"/>
      <c r="DA391" s="281"/>
      <c r="DB391" s="281"/>
      <c r="DC391" s="281"/>
      <c r="DD391" s="281"/>
      <c r="DE391" s="281"/>
      <c r="DF391" s="281"/>
      <c r="DG391" s="281"/>
      <c r="DH391" s="281"/>
      <c r="DI391" s="281"/>
      <c r="DJ391" s="281"/>
      <c r="DK391" s="281"/>
      <c r="DL391" s="281"/>
      <c r="DM391" s="281"/>
      <c r="DN391" s="281"/>
      <c r="DO391" s="281"/>
      <c r="DP391" s="281"/>
      <c r="DQ391" s="281"/>
      <c r="DR391" s="281"/>
      <c r="DS391" s="281"/>
      <c r="DT391" s="281"/>
      <c r="DU391" s="281"/>
      <c r="DV391" s="281"/>
      <c r="DW391" s="281"/>
      <c r="DX391" s="281"/>
      <c r="DY391" s="281"/>
      <c r="DZ391" s="281"/>
      <c r="EA391" s="281"/>
      <c r="EB391" s="281"/>
      <c r="EC391" s="281"/>
      <c r="ED391" s="281"/>
      <c r="EE391" s="281"/>
      <c r="EF391" s="281"/>
      <c r="EG391" s="281"/>
      <c r="EH391" s="281"/>
      <c r="EI391" s="281"/>
      <c r="EJ391" s="281"/>
      <c r="EK391" s="281"/>
      <c r="EL391" s="281"/>
      <c r="EM391" s="281"/>
      <c r="EN391" s="281"/>
    </row>
    <row r="392" spans="160:171" s="76" customFormat="1" ht="11.25" customHeight="1">
      <c r="FD392" s="298" t="s">
        <v>86</v>
      </c>
      <c r="FE392" s="298"/>
      <c r="FF392" s="298"/>
      <c r="FG392" s="298"/>
      <c r="FH392" s="298"/>
      <c r="FI392" s="298"/>
      <c r="FJ392" s="298"/>
      <c r="FK392" s="298"/>
      <c r="FL392" s="298"/>
      <c r="FM392" s="298"/>
      <c r="FN392" s="298"/>
      <c r="FO392" s="298"/>
    </row>
    <row r="393" spans="1:180" ht="42.75" customHeight="1">
      <c r="A393"/>
      <c r="B393" s="32" t="s">
        <v>12</v>
      </c>
      <c r="C393" s="221" t="s">
        <v>109</v>
      </c>
      <c r="D393" s="221"/>
      <c r="E393" s="221"/>
      <c r="F393" s="221"/>
      <c r="G393" s="221" t="s">
        <v>18</v>
      </c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95" t="s">
        <v>110</v>
      </c>
      <c r="AA393" s="295"/>
      <c r="AB393" s="295"/>
      <c r="AC393" s="295"/>
      <c r="AD393" s="295"/>
      <c r="AE393" s="295"/>
      <c r="AF393" s="295"/>
      <c r="AG393" s="295"/>
      <c r="AH393" s="295"/>
      <c r="AI393" s="295"/>
      <c r="AJ393" s="295" t="s">
        <v>111</v>
      </c>
      <c r="AK393" s="295"/>
      <c r="AL393" s="295"/>
      <c r="AM393" s="295"/>
      <c r="AN393" s="295"/>
      <c r="AO393" s="295"/>
      <c r="AP393" s="295"/>
      <c r="AQ393" s="295"/>
      <c r="AR393" s="295"/>
      <c r="AS393" s="295"/>
      <c r="AT393" s="295"/>
      <c r="AU393" s="295"/>
      <c r="AV393" s="295" t="s">
        <v>174</v>
      </c>
      <c r="AW393" s="295"/>
      <c r="AX393" s="295"/>
      <c r="AY393" s="295"/>
      <c r="AZ393" s="295"/>
      <c r="BA393" s="295"/>
      <c r="BB393" s="295"/>
      <c r="BC393" s="295"/>
      <c r="BD393" s="295"/>
      <c r="BE393" s="295"/>
      <c r="BF393" s="295"/>
      <c r="BG393" s="295"/>
      <c r="BH393" s="295"/>
      <c r="BI393" s="295"/>
      <c r="BJ393" s="295"/>
      <c r="BK393" s="295"/>
      <c r="BL393" s="295"/>
      <c r="BM393" s="295" t="s">
        <v>175</v>
      </c>
      <c r="BN393" s="295"/>
      <c r="BO393" s="295"/>
      <c r="BP393" s="295"/>
      <c r="BQ393" s="295"/>
      <c r="BR393" s="295"/>
      <c r="BS393" s="295"/>
      <c r="BT393" s="295"/>
      <c r="BU393" s="295"/>
      <c r="BV393" s="295"/>
      <c r="BW393" s="295"/>
      <c r="BX393" s="295"/>
      <c r="BY393" s="295"/>
      <c r="BZ393" s="295"/>
      <c r="CA393" s="295"/>
      <c r="CB393" s="295" t="s">
        <v>130</v>
      </c>
      <c r="CC393" s="295"/>
      <c r="CD393" s="295"/>
      <c r="CE393" s="295"/>
      <c r="CF393" s="295"/>
      <c r="CG393" s="295"/>
      <c r="CH393" s="295"/>
      <c r="CI393" s="295"/>
      <c r="CJ393" s="295"/>
      <c r="CK393" s="295"/>
      <c r="CL393" s="295"/>
      <c r="CM393" s="295"/>
      <c r="CN393" s="295"/>
      <c r="CO393" s="295"/>
      <c r="CP393" s="295"/>
      <c r="CQ393" s="295" t="s">
        <v>131</v>
      </c>
      <c r="CR393" s="295"/>
      <c r="CS393" s="295"/>
      <c r="CT393" s="295"/>
      <c r="CU393" s="295"/>
      <c r="CV393" s="295"/>
      <c r="CW393" s="295"/>
      <c r="CX393" s="295"/>
      <c r="CY393" s="295"/>
      <c r="CZ393" s="295"/>
      <c r="DA393" s="295"/>
      <c r="DB393" s="295"/>
      <c r="DC393" s="295"/>
      <c r="DD393" s="295"/>
      <c r="DE393" s="295"/>
      <c r="DF393" s="295"/>
      <c r="DG393" s="295"/>
      <c r="DH393" s="295"/>
      <c r="DI393" s="295"/>
      <c r="DJ393" s="295"/>
      <c r="DK393" s="295"/>
      <c r="DL393" s="295"/>
      <c r="DM393" s="295"/>
      <c r="DN393" s="295"/>
      <c r="DO393" s="295"/>
      <c r="DP393" s="295"/>
      <c r="DQ393" s="295"/>
      <c r="DR393" s="295"/>
      <c r="DS393" s="295"/>
      <c r="DT393" s="295" t="s">
        <v>132</v>
      </c>
      <c r="DU393" s="296"/>
      <c r="DV393" s="296"/>
      <c r="DW393" s="296"/>
      <c r="DX393" s="296"/>
      <c r="DY393" s="296"/>
      <c r="DZ393" s="296"/>
      <c r="EA393" s="296"/>
      <c r="EB393" s="296"/>
      <c r="EC393" s="296"/>
      <c r="ED393" s="296"/>
      <c r="EE393" s="296"/>
      <c r="EF393" s="296"/>
      <c r="EG393" s="296"/>
      <c r="EH393" s="296"/>
      <c r="EI393" s="296"/>
      <c r="EJ393" s="296"/>
      <c r="EK393" s="296"/>
      <c r="EL393" s="296"/>
      <c r="EM393" s="296"/>
      <c r="EN393" s="296"/>
      <c r="EO393" s="296"/>
      <c r="EP393" s="296"/>
      <c r="EQ393" s="296"/>
      <c r="ER393" s="296"/>
      <c r="ES393" s="296"/>
      <c r="ET393" s="296"/>
      <c r="EU393" s="296"/>
      <c r="EV393" s="296"/>
      <c r="EW393" s="296"/>
      <c r="EX393" s="296"/>
      <c r="EY393" s="296"/>
      <c r="EZ393" s="296"/>
      <c r="FA393" s="296"/>
      <c r="FB393" s="296"/>
      <c r="FC393" s="296"/>
      <c r="FD393" s="296"/>
      <c r="FE393" s="296"/>
      <c r="FF393" s="296"/>
      <c r="FG393" s="296"/>
      <c r="FH393" s="296"/>
      <c r="FI393" s="296"/>
      <c r="FJ393" s="296"/>
      <c r="FK393" s="296"/>
      <c r="FL393" s="296"/>
      <c r="FM393" s="296"/>
      <c r="FN393" s="296"/>
      <c r="FO393" s="296"/>
      <c r="FP393" s="297"/>
      <c r="FQ393"/>
      <c r="FR393"/>
      <c r="FS393"/>
      <c r="FT393"/>
      <c r="FU393"/>
      <c r="FV393"/>
      <c r="FW393"/>
      <c r="FX393"/>
    </row>
    <row r="394" spans="2:172" s="8" customFormat="1" ht="11.25" customHeight="1">
      <c r="B394" s="68">
        <v>1</v>
      </c>
      <c r="C394" s="222">
        <v>2</v>
      </c>
      <c r="D394" s="222"/>
      <c r="E394" s="222"/>
      <c r="F394" s="222"/>
      <c r="G394" s="222">
        <v>3</v>
      </c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>
        <v>4</v>
      </c>
      <c r="AA394" s="222"/>
      <c r="AB394" s="222"/>
      <c r="AC394" s="222"/>
      <c r="AD394" s="222"/>
      <c r="AE394" s="222"/>
      <c r="AF394" s="222"/>
      <c r="AG394" s="222"/>
      <c r="AH394" s="222"/>
      <c r="AI394" s="222"/>
      <c r="AJ394" s="222">
        <v>5</v>
      </c>
      <c r="AK394" s="222"/>
      <c r="AL394" s="222"/>
      <c r="AM394" s="222"/>
      <c r="AN394" s="222"/>
      <c r="AO394" s="222"/>
      <c r="AP394" s="222"/>
      <c r="AQ394" s="222"/>
      <c r="AR394" s="222"/>
      <c r="AS394" s="222"/>
      <c r="AT394" s="222"/>
      <c r="AU394" s="222"/>
      <c r="AV394" s="222">
        <v>6</v>
      </c>
      <c r="AW394" s="222"/>
      <c r="AX394" s="222"/>
      <c r="AY394" s="222"/>
      <c r="AZ394" s="222"/>
      <c r="BA394" s="222"/>
      <c r="BB394" s="222"/>
      <c r="BC394" s="222"/>
      <c r="BD394" s="222"/>
      <c r="BE394" s="222"/>
      <c r="BF394" s="222"/>
      <c r="BG394" s="222"/>
      <c r="BH394" s="222"/>
      <c r="BI394" s="222"/>
      <c r="BJ394" s="222"/>
      <c r="BK394" s="222"/>
      <c r="BL394" s="222"/>
      <c r="BM394" s="222">
        <v>7</v>
      </c>
      <c r="BN394" s="222"/>
      <c r="BO394" s="222"/>
      <c r="BP394" s="222"/>
      <c r="BQ394" s="222"/>
      <c r="BR394" s="222"/>
      <c r="BS394" s="222"/>
      <c r="BT394" s="222"/>
      <c r="BU394" s="222"/>
      <c r="BV394" s="222"/>
      <c r="BW394" s="222"/>
      <c r="BX394" s="222"/>
      <c r="BY394" s="222"/>
      <c r="BZ394" s="222"/>
      <c r="CA394" s="222"/>
      <c r="CB394" s="222">
        <v>8</v>
      </c>
      <c r="CC394" s="222"/>
      <c r="CD394" s="222"/>
      <c r="CE394" s="222"/>
      <c r="CF394" s="222"/>
      <c r="CG394" s="222"/>
      <c r="CH394" s="222"/>
      <c r="CI394" s="222"/>
      <c r="CJ394" s="222"/>
      <c r="CK394" s="222"/>
      <c r="CL394" s="222"/>
      <c r="CM394" s="222"/>
      <c r="CN394" s="222"/>
      <c r="CO394" s="222"/>
      <c r="CP394" s="222"/>
      <c r="CQ394" s="292">
        <v>9</v>
      </c>
      <c r="CR394" s="292"/>
      <c r="CS394" s="292"/>
      <c r="CT394" s="292"/>
      <c r="CU394" s="292"/>
      <c r="CV394" s="292"/>
      <c r="CW394" s="292"/>
      <c r="CX394" s="292"/>
      <c r="CY394" s="292"/>
      <c r="CZ394" s="292"/>
      <c r="DA394" s="292"/>
      <c r="DB394" s="292"/>
      <c r="DC394" s="292"/>
      <c r="DD394" s="292"/>
      <c r="DE394" s="292"/>
      <c r="DF394" s="292"/>
      <c r="DG394" s="292"/>
      <c r="DH394" s="292"/>
      <c r="DI394" s="292"/>
      <c r="DJ394" s="292"/>
      <c r="DK394" s="292"/>
      <c r="DL394" s="292"/>
      <c r="DM394" s="292"/>
      <c r="DN394" s="292"/>
      <c r="DO394" s="292"/>
      <c r="DP394" s="292"/>
      <c r="DQ394" s="292"/>
      <c r="DR394" s="292"/>
      <c r="DS394" s="292"/>
      <c r="DT394" s="292">
        <v>10</v>
      </c>
      <c r="DU394" s="293"/>
      <c r="DV394" s="293"/>
      <c r="DW394" s="293"/>
      <c r="DX394" s="293"/>
      <c r="DY394" s="293"/>
      <c r="DZ394" s="293"/>
      <c r="EA394" s="293"/>
      <c r="EB394" s="293"/>
      <c r="EC394" s="293"/>
      <c r="ED394" s="293"/>
      <c r="EE394" s="293"/>
      <c r="EF394" s="293"/>
      <c r="EG394" s="293"/>
      <c r="EH394" s="293"/>
      <c r="EI394" s="293"/>
      <c r="EJ394" s="293"/>
      <c r="EK394" s="293"/>
      <c r="EL394" s="293"/>
      <c r="EM394" s="293"/>
      <c r="EN394" s="293"/>
      <c r="EO394" s="293"/>
      <c r="EP394" s="293"/>
      <c r="EQ394" s="293"/>
      <c r="ER394" s="293"/>
      <c r="ES394" s="293"/>
      <c r="ET394" s="293"/>
      <c r="EU394" s="293"/>
      <c r="EV394" s="293"/>
      <c r="EW394" s="293"/>
      <c r="EX394" s="293"/>
      <c r="EY394" s="293"/>
      <c r="EZ394" s="293"/>
      <c r="FA394" s="293"/>
      <c r="FB394" s="293"/>
      <c r="FC394" s="293"/>
      <c r="FD394" s="293"/>
      <c r="FE394" s="293"/>
      <c r="FF394" s="293"/>
      <c r="FG394" s="293"/>
      <c r="FH394" s="293"/>
      <c r="FI394" s="293"/>
      <c r="FJ394" s="293"/>
      <c r="FK394" s="293"/>
      <c r="FL394" s="293"/>
      <c r="FM394" s="293"/>
      <c r="FN394" s="293"/>
      <c r="FO394" s="293"/>
      <c r="FP394" s="294"/>
    </row>
    <row r="395" spans="1:180" ht="11.25" customHeight="1">
      <c r="A395"/>
      <c r="B395" s="132" t="s">
        <v>190</v>
      </c>
      <c r="C395" s="305">
        <v>2000</v>
      </c>
      <c r="D395" s="305"/>
      <c r="E395" s="305"/>
      <c r="F395" s="305"/>
      <c r="G395" s="244" t="s">
        <v>117</v>
      </c>
      <c r="H395" s="244"/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5">
        <f>Z396</f>
        <v>5397.53</v>
      </c>
      <c r="AA395" s="245"/>
      <c r="AB395" s="245"/>
      <c r="AC395" s="245"/>
      <c r="AD395" s="245"/>
      <c r="AE395" s="245"/>
      <c r="AF395" s="245"/>
      <c r="AG395" s="245"/>
      <c r="AH395" s="245"/>
      <c r="AI395" s="245"/>
      <c r="AJ395" s="245">
        <f>AJ396</f>
        <v>5124.9</v>
      </c>
      <c r="AK395" s="245"/>
      <c r="AL395" s="245"/>
      <c r="AM395" s="245"/>
      <c r="AN395" s="245"/>
      <c r="AO395" s="245"/>
      <c r="AP395" s="245"/>
      <c r="AQ395" s="245"/>
      <c r="AR395" s="245"/>
      <c r="AS395" s="245"/>
      <c r="AT395" s="245"/>
      <c r="AU395" s="245"/>
      <c r="AV395" s="49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1"/>
      <c r="BM395" s="49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1"/>
      <c r="CB395" s="49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1"/>
      <c r="CQ395" s="244"/>
      <c r="CR395" s="244"/>
      <c r="CS395" s="244"/>
      <c r="CT395" s="244"/>
      <c r="CU395" s="244"/>
      <c r="CV395" s="244"/>
      <c r="CW395" s="244"/>
      <c r="CX395" s="244"/>
      <c r="CY395" s="244"/>
      <c r="CZ395" s="244"/>
      <c r="DA395" s="244"/>
      <c r="DB395" s="244"/>
      <c r="DC395" s="244"/>
      <c r="DD395" s="244"/>
      <c r="DE395" s="244"/>
      <c r="DF395" s="244"/>
      <c r="DG395" s="244"/>
      <c r="DH395" s="244"/>
      <c r="DI395" s="244"/>
      <c r="DJ395" s="244"/>
      <c r="DK395" s="244"/>
      <c r="DL395" s="244"/>
      <c r="DM395" s="244"/>
      <c r="DN395" s="244"/>
      <c r="DO395" s="244"/>
      <c r="DP395" s="244"/>
      <c r="DQ395" s="244"/>
      <c r="DR395" s="244"/>
      <c r="DS395" s="244"/>
      <c r="DT395" s="271"/>
      <c r="DU395" s="272"/>
      <c r="DV395" s="272"/>
      <c r="DW395" s="272"/>
      <c r="DX395" s="272"/>
      <c r="DY395" s="272"/>
      <c r="DZ395" s="272"/>
      <c r="EA395" s="272"/>
      <c r="EB395" s="272"/>
      <c r="EC395" s="272"/>
      <c r="ED395" s="272"/>
      <c r="EE395" s="272"/>
      <c r="EF395" s="272"/>
      <c r="EG395" s="272"/>
      <c r="EH395" s="272"/>
      <c r="EI395" s="272"/>
      <c r="EJ395" s="272"/>
      <c r="EK395" s="272"/>
      <c r="EL395" s="272"/>
      <c r="EM395" s="272"/>
      <c r="EN395" s="272"/>
      <c r="EO395" s="272"/>
      <c r="EP395" s="272"/>
      <c r="EQ395" s="272"/>
      <c r="ER395" s="272"/>
      <c r="ES395" s="272"/>
      <c r="ET395" s="272"/>
      <c r="EU395" s="272"/>
      <c r="EV395" s="272"/>
      <c r="EW395" s="272"/>
      <c r="EX395" s="272"/>
      <c r="EY395" s="272"/>
      <c r="EZ395" s="272"/>
      <c r="FA395" s="272"/>
      <c r="FB395" s="272"/>
      <c r="FC395" s="272"/>
      <c r="FD395" s="272"/>
      <c r="FE395" s="272"/>
      <c r="FF395" s="272"/>
      <c r="FG395" s="272"/>
      <c r="FH395" s="272"/>
      <c r="FI395" s="272"/>
      <c r="FJ395" s="272"/>
      <c r="FK395" s="272"/>
      <c r="FL395" s="272"/>
      <c r="FM395" s="272"/>
      <c r="FN395" s="272"/>
      <c r="FO395" s="272"/>
      <c r="FP395" s="273"/>
      <c r="FQ395"/>
      <c r="FR395"/>
      <c r="FS395"/>
      <c r="FT395"/>
      <c r="FU395"/>
      <c r="FV395"/>
      <c r="FW395"/>
      <c r="FX395"/>
    </row>
    <row r="396" spans="1:180" ht="11.25" customHeight="1">
      <c r="A396"/>
      <c r="B396" s="132" t="s">
        <v>190</v>
      </c>
      <c r="C396" s="305">
        <v>2700</v>
      </c>
      <c r="D396" s="305"/>
      <c r="E396" s="305"/>
      <c r="F396" s="305"/>
      <c r="G396" s="244" t="s">
        <v>118</v>
      </c>
      <c r="H396" s="244"/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5">
        <f>Z397</f>
        <v>5397.53</v>
      </c>
      <c r="AA396" s="245"/>
      <c r="AB396" s="245"/>
      <c r="AC396" s="245"/>
      <c r="AD396" s="245"/>
      <c r="AE396" s="245"/>
      <c r="AF396" s="245"/>
      <c r="AG396" s="245"/>
      <c r="AH396" s="245"/>
      <c r="AI396" s="245"/>
      <c r="AJ396" s="245">
        <f>AJ397</f>
        <v>5124.9</v>
      </c>
      <c r="AK396" s="245"/>
      <c r="AL396" s="245"/>
      <c r="AM396" s="245"/>
      <c r="AN396" s="245"/>
      <c r="AO396" s="245"/>
      <c r="AP396" s="245"/>
      <c r="AQ396" s="245"/>
      <c r="AR396" s="245"/>
      <c r="AS396" s="245"/>
      <c r="AT396" s="245"/>
      <c r="AU396" s="245"/>
      <c r="AV396" s="49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1"/>
      <c r="BM396" s="49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1"/>
      <c r="CB396" s="49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1"/>
      <c r="CQ396" s="244"/>
      <c r="CR396" s="244"/>
      <c r="CS396" s="244"/>
      <c r="CT396" s="244"/>
      <c r="CU396" s="244"/>
      <c r="CV396" s="244"/>
      <c r="CW396" s="244"/>
      <c r="CX396" s="244"/>
      <c r="CY396" s="244"/>
      <c r="CZ396" s="244"/>
      <c r="DA396" s="244"/>
      <c r="DB396" s="244"/>
      <c r="DC396" s="244"/>
      <c r="DD396" s="244"/>
      <c r="DE396" s="244"/>
      <c r="DF396" s="244"/>
      <c r="DG396" s="244"/>
      <c r="DH396" s="244"/>
      <c r="DI396" s="244"/>
      <c r="DJ396" s="244"/>
      <c r="DK396" s="244"/>
      <c r="DL396" s="244"/>
      <c r="DM396" s="244"/>
      <c r="DN396" s="244"/>
      <c r="DO396" s="244"/>
      <c r="DP396" s="244"/>
      <c r="DQ396" s="244"/>
      <c r="DR396" s="244"/>
      <c r="DS396" s="244"/>
      <c r="DT396" s="271"/>
      <c r="DU396" s="272"/>
      <c r="DV396" s="272"/>
      <c r="DW396" s="272"/>
      <c r="DX396" s="272"/>
      <c r="DY396" s="272"/>
      <c r="DZ396" s="272"/>
      <c r="EA396" s="272"/>
      <c r="EB396" s="272"/>
      <c r="EC396" s="272"/>
      <c r="ED396" s="272"/>
      <c r="EE396" s="272"/>
      <c r="EF396" s="272"/>
      <c r="EG396" s="272"/>
      <c r="EH396" s="272"/>
      <c r="EI396" s="272"/>
      <c r="EJ396" s="272"/>
      <c r="EK396" s="272"/>
      <c r="EL396" s="272"/>
      <c r="EM396" s="272"/>
      <c r="EN396" s="272"/>
      <c r="EO396" s="272"/>
      <c r="EP396" s="272"/>
      <c r="EQ396" s="272"/>
      <c r="ER396" s="272"/>
      <c r="ES396" s="272"/>
      <c r="ET396" s="272"/>
      <c r="EU396" s="272"/>
      <c r="EV396" s="272"/>
      <c r="EW396" s="272"/>
      <c r="EX396" s="272"/>
      <c r="EY396" s="272"/>
      <c r="EZ396" s="272"/>
      <c r="FA396" s="272"/>
      <c r="FB396" s="272"/>
      <c r="FC396" s="272"/>
      <c r="FD396" s="272"/>
      <c r="FE396" s="272"/>
      <c r="FF396" s="272"/>
      <c r="FG396" s="272"/>
      <c r="FH396" s="272"/>
      <c r="FI396" s="272"/>
      <c r="FJ396" s="272"/>
      <c r="FK396" s="272"/>
      <c r="FL396" s="272"/>
      <c r="FM396" s="272"/>
      <c r="FN396" s="272"/>
      <c r="FO396" s="272"/>
      <c r="FP396" s="273"/>
      <c r="FQ396"/>
      <c r="FR396"/>
      <c r="FS396"/>
      <c r="FT396"/>
      <c r="FU396"/>
      <c r="FV396"/>
      <c r="FW396"/>
      <c r="FX396"/>
    </row>
    <row r="397" spans="1:180" ht="11.25" customHeight="1">
      <c r="A397"/>
      <c r="B397" s="132" t="s">
        <v>190</v>
      </c>
      <c r="C397" s="304">
        <v>2730</v>
      </c>
      <c r="D397" s="304"/>
      <c r="E397" s="304"/>
      <c r="F397" s="304"/>
      <c r="G397" s="233" t="s">
        <v>36</v>
      </c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91">
        <v>5397.53</v>
      </c>
      <c r="AA397" s="291"/>
      <c r="AB397" s="291"/>
      <c r="AC397" s="291"/>
      <c r="AD397" s="291"/>
      <c r="AE397" s="291"/>
      <c r="AF397" s="291"/>
      <c r="AG397" s="291"/>
      <c r="AH397" s="291"/>
      <c r="AI397" s="291"/>
      <c r="AJ397" s="291">
        <v>5124.9</v>
      </c>
      <c r="AK397" s="291"/>
      <c r="AL397" s="291"/>
      <c r="AM397" s="291"/>
      <c r="AN397" s="291"/>
      <c r="AO397" s="291"/>
      <c r="AP397" s="291"/>
      <c r="AQ397" s="291"/>
      <c r="AR397" s="291"/>
      <c r="AS397" s="291"/>
      <c r="AT397" s="291"/>
      <c r="AU397" s="291"/>
      <c r="AV397" s="70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2"/>
      <c r="BM397" s="70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2"/>
      <c r="CB397" s="70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2"/>
      <c r="CQ397" s="233"/>
      <c r="CR397" s="233"/>
      <c r="CS397" s="233"/>
      <c r="CT397" s="233"/>
      <c r="CU397" s="233"/>
      <c r="CV397" s="233"/>
      <c r="CW397" s="233"/>
      <c r="CX397" s="233"/>
      <c r="CY397" s="233"/>
      <c r="CZ397" s="233"/>
      <c r="DA397" s="233"/>
      <c r="DB397" s="233"/>
      <c r="DC397" s="233"/>
      <c r="DD397" s="233"/>
      <c r="DE397" s="233"/>
      <c r="DF397" s="233"/>
      <c r="DG397" s="233"/>
      <c r="DH397" s="233"/>
      <c r="DI397" s="233"/>
      <c r="DJ397" s="233"/>
      <c r="DK397" s="233"/>
      <c r="DL397" s="233"/>
      <c r="DM397" s="233"/>
      <c r="DN397" s="233"/>
      <c r="DO397" s="233"/>
      <c r="DP397" s="233"/>
      <c r="DQ397" s="233"/>
      <c r="DR397" s="233"/>
      <c r="DS397" s="233"/>
      <c r="DT397" s="288"/>
      <c r="DU397" s="289"/>
      <c r="DV397" s="289"/>
      <c r="DW397" s="289"/>
      <c r="DX397" s="289"/>
      <c r="DY397" s="289"/>
      <c r="DZ397" s="289"/>
      <c r="EA397" s="289"/>
      <c r="EB397" s="289"/>
      <c r="EC397" s="289"/>
      <c r="ED397" s="289"/>
      <c r="EE397" s="289"/>
      <c r="EF397" s="289"/>
      <c r="EG397" s="289"/>
      <c r="EH397" s="289"/>
      <c r="EI397" s="289"/>
      <c r="EJ397" s="289"/>
      <c r="EK397" s="289"/>
      <c r="EL397" s="289"/>
      <c r="EM397" s="289"/>
      <c r="EN397" s="289"/>
      <c r="EO397" s="289"/>
      <c r="EP397" s="289"/>
      <c r="EQ397" s="289"/>
      <c r="ER397" s="289"/>
      <c r="ES397" s="289"/>
      <c r="ET397" s="289"/>
      <c r="EU397" s="289"/>
      <c r="EV397" s="289"/>
      <c r="EW397" s="289"/>
      <c r="EX397" s="289"/>
      <c r="EY397" s="289"/>
      <c r="EZ397" s="289"/>
      <c r="FA397" s="289"/>
      <c r="FB397" s="289"/>
      <c r="FC397" s="289"/>
      <c r="FD397" s="289"/>
      <c r="FE397" s="289"/>
      <c r="FF397" s="289"/>
      <c r="FG397" s="289"/>
      <c r="FH397" s="289"/>
      <c r="FI397" s="289"/>
      <c r="FJ397" s="289"/>
      <c r="FK397" s="289"/>
      <c r="FL397" s="289"/>
      <c r="FM397" s="289"/>
      <c r="FN397" s="289"/>
      <c r="FO397" s="289"/>
      <c r="FP397" s="290"/>
      <c r="FQ397"/>
      <c r="FR397"/>
      <c r="FS397"/>
      <c r="FT397"/>
      <c r="FU397"/>
      <c r="FV397"/>
      <c r="FW397"/>
      <c r="FX397"/>
    </row>
    <row r="398" spans="1:180" ht="11.25" customHeight="1">
      <c r="A398"/>
      <c r="B398" s="132" t="s">
        <v>190</v>
      </c>
      <c r="C398" s="305">
        <v>3000</v>
      </c>
      <c r="D398" s="305"/>
      <c r="E398" s="305"/>
      <c r="F398" s="305"/>
      <c r="G398" s="244" t="s">
        <v>119</v>
      </c>
      <c r="H398" s="244"/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49"/>
      <c r="AA398" s="50"/>
      <c r="AB398" s="50"/>
      <c r="AC398" s="50"/>
      <c r="AD398" s="50"/>
      <c r="AE398" s="50"/>
      <c r="AF398" s="50"/>
      <c r="AG398" s="50"/>
      <c r="AH398" s="50"/>
      <c r="AI398" s="51"/>
      <c r="AJ398" s="49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1"/>
      <c r="AV398" s="49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1"/>
      <c r="BM398" s="49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1"/>
      <c r="CB398" s="49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1"/>
      <c r="CQ398" s="244"/>
      <c r="CR398" s="244"/>
      <c r="CS398" s="244"/>
      <c r="CT398" s="244"/>
      <c r="CU398" s="244"/>
      <c r="CV398" s="244"/>
      <c r="CW398" s="244"/>
      <c r="CX398" s="244"/>
      <c r="CY398" s="244"/>
      <c r="CZ398" s="244"/>
      <c r="DA398" s="244"/>
      <c r="DB398" s="244"/>
      <c r="DC398" s="244"/>
      <c r="DD398" s="244"/>
      <c r="DE398" s="244"/>
      <c r="DF398" s="244"/>
      <c r="DG398" s="244"/>
      <c r="DH398" s="244"/>
      <c r="DI398" s="244"/>
      <c r="DJ398" s="244"/>
      <c r="DK398" s="244"/>
      <c r="DL398" s="244"/>
      <c r="DM398" s="244"/>
      <c r="DN398" s="244"/>
      <c r="DO398" s="244"/>
      <c r="DP398" s="244"/>
      <c r="DQ398" s="244"/>
      <c r="DR398" s="244"/>
      <c r="DS398" s="244"/>
      <c r="DT398" s="271"/>
      <c r="DU398" s="272"/>
      <c r="DV398" s="272"/>
      <c r="DW398" s="272"/>
      <c r="DX398" s="272"/>
      <c r="DY398" s="272"/>
      <c r="DZ398" s="272"/>
      <c r="EA398" s="272"/>
      <c r="EB398" s="272"/>
      <c r="EC398" s="272"/>
      <c r="ED398" s="272"/>
      <c r="EE398" s="272"/>
      <c r="EF398" s="272"/>
      <c r="EG398" s="272"/>
      <c r="EH398" s="272"/>
      <c r="EI398" s="272"/>
      <c r="EJ398" s="272"/>
      <c r="EK398" s="272"/>
      <c r="EL398" s="272"/>
      <c r="EM398" s="272"/>
      <c r="EN398" s="272"/>
      <c r="EO398" s="272"/>
      <c r="EP398" s="272"/>
      <c r="EQ398" s="272"/>
      <c r="ER398" s="272"/>
      <c r="ES398" s="272"/>
      <c r="ET398" s="272"/>
      <c r="EU398" s="272"/>
      <c r="EV398" s="272"/>
      <c r="EW398" s="272"/>
      <c r="EX398" s="272"/>
      <c r="EY398" s="272"/>
      <c r="EZ398" s="272"/>
      <c r="FA398" s="272"/>
      <c r="FB398" s="272"/>
      <c r="FC398" s="272"/>
      <c r="FD398" s="272"/>
      <c r="FE398" s="272"/>
      <c r="FF398" s="272"/>
      <c r="FG398" s="272"/>
      <c r="FH398" s="272"/>
      <c r="FI398" s="272"/>
      <c r="FJ398" s="272"/>
      <c r="FK398" s="272"/>
      <c r="FL398" s="272"/>
      <c r="FM398" s="272"/>
      <c r="FN398" s="272"/>
      <c r="FO398" s="272"/>
      <c r="FP398" s="273"/>
      <c r="FQ398"/>
      <c r="FR398"/>
      <c r="FS398"/>
      <c r="FT398"/>
      <c r="FU398"/>
      <c r="FV398"/>
      <c r="FW398"/>
      <c r="FX398"/>
    </row>
    <row r="399" spans="1:180" ht="11.25" customHeight="1">
      <c r="A399"/>
      <c r="B399" s="132" t="s">
        <v>190</v>
      </c>
      <c r="C399" s="305">
        <v>3200</v>
      </c>
      <c r="D399" s="305"/>
      <c r="E399" s="305"/>
      <c r="F399" s="305"/>
      <c r="G399" s="244" t="s">
        <v>120</v>
      </c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49"/>
      <c r="AA399" s="50"/>
      <c r="AB399" s="50"/>
      <c r="AC399" s="50"/>
      <c r="AD399" s="50"/>
      <c r="AE399" s="50"/>
      <c r="AF399" s="50"/>
      <c r="AG399" s="50"/>
      <c r="AH399" s="50"/>
      <c r="AI399" s="51"/>
      <c r="AJ399" s="49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1"/>
      <c r="AV399" s="49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1"/>
      <c r="BM399" s="49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1"/>
      <c r="CB399" s="49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1"/>
      <c r="CQ399" s="244"/>
      <c r="CR399" s="244"/>
      <c r="CS399" s="244"/>
      <c r="CT399" s="244"/>
      <c r="CU399" s="244"/>
      <c r="CV399" s="244"/>
      <c r="CW399" s="244"/>
      <c r="CX399" s="244"/>
      <c r="CY399" s="244"/>
      <c r="CZ399" s="244"/>
      <c r="DA399" s="244"/>
      <c r="DB399" s="244"/>
      <c r="DC399" s="244"/>
      <c r="DD399" s="244"/>
      <c r="DE399" s="244"/>
      <c r="DF399" s="244"/>
      <c r="DG399" s="244"/>
      <c r="DH399" s="244"/>
      <c r="DI399" s="244"/>
      <c r="DJ399" s="244"/>
      <c r="DK399" s="244"/>
      <c r="DL399" s="244"/>
      <c r="DM399" s="244"/>
      <c r="DN399" s="244"/>
      <c r="DO399" s="244"/>
      <c r="DP399" s="244"/>
      <c r="DQ399" s="244"/>
      <c r="DR399" s="244"/>
      <c r="DS399" s="244"/>
      <c r="DT399" s="271"/>
      <c r="DU399" s="272"/>
      <c r="DV399" s="272"/>
      <c r="DW399" s="272"/>
      <c r="DX399" s="272"/>
      <c r="DY399" s="272"/>
      <c r="DZ399" s="272"/>
      <c r="EA399" s="272"/>
      <c r="EB399" s="272"/>
      <c r="EC399" s="272"/>
      <c r="ED399" s="272"/>
      <c r="EE399" s="272"/>
      <c r="EF399" s="272"/>
      <c r="EG399" s="272"/>
      <c r="EH399" s="272"/>
      <c r="EI399" s="272"/>
      <c r="EJ399" s="272"/>
      <c r="EK399" s="272"/>
      <c r="EL399" s="272"/>
      <c r="EM399" s="272"/>
      <c r="EN399" s="272"/>
      <c r="EO399" s="272"/>
      <c r="EP399" s="272"/>
      <c r="EQ399" s="272"/>
      <c r="ER399" s="272"/>
      <c r="ES399" s="272"/>
      <c r="ET399" s="272"/>
      <c r="EU399" s="272"/>
      <c r="EV399" s="272"/>
      <c r="EW399" s="272"/>
      <c r="EX399" s="272"/>
      <c r="EY399" s="272"/>
      <c r="EZ399" s="272"/>
      <c r="FA399" s="272"/>
      <c r="FB399" s="272"/>
      <c r="FC399" s="272"/>
      <c r="FD399" s="272"/>
      <c r="FE399" s="272"/>
      <c r="FF399" s="272"/>
      <c r="FG399" s="272"/>
      <c r="FH399" s="272"/>
      <c r="FI399" s="272"/>
      <c r="FJ399" s="272"/>
      <c r="FK399" s="272"/>
      <c r="FL399" s="272"/>
      <c r="FM399" s="272"/>
      <c r="FN399" s="272"/>
      <c r="FO399" s="272"/>
      <c r="FP399" s="273"/>
      <c r="FQ399"/>
      <c r="FR399"/>
      <c r="FS399"/>
      <c r="FT399"/>
      <c r="FU399"/>
      <c r="FV399"/>
      <c r="FW399"/>
      <c r="FX399"/>
    </row>
    <row r="400" spans="1:180" ht="11.25" customHeight="1">
      <c r="A400"/>
      <c r="B400" s="132" t="s">
        <v>190</v>
      </c>
      <c r="C400" s="304">
        <v>3240</v>
      </c>
      <c r="D400" s="304"/>
      <c r="E400" s="304"/>
      <c r="F400" s="304"/>
      <c r="G400" s="233" t="s">
        <v>37</v>
      </c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  <c r="X400" s="233"/>
      <c r="Y400" s="233"/>
      <c r="Z400" s="70"/>
      <c r="AA400" s="71"/>
      <c r="AB400" s="71"/>
      <c r="AC400" s="71"/>
      <c r="AD400" s="71"/>
      <c r="AE400" s="71"/>
      <c r="AF400" s="71"/>
      <c r="AG400" s="71"/>
      <c r="AH400" s="71"/>
      <c r="AI400" s="72"/>
      <c r="AJ400" s="70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2"/>
      <c r="AV400" s="70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2"/>
      <c r="BM400" s="70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2"/>
      <c r="CB400" s="70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2"/>
      <c r="CQ400" s="233"/>
      <c r="CR400" s="233"/>
      <c r="CS400" s="233"/>
      <c r="CT400" s="233"/>
      <c r="CU400" s="233"/>
      <c r="CV400" s="233"/>
      <c r="CW400" s="233"/>
      <c r="CX400" s="233"/>
      <c r="CY400" s="233"/>
      <c r="CZ400" s="233"/>
      <c r="DA400" s="233"/>
      <c r="DB400" s="233"/>
      <c r="DC400" s="233"/>
      <c r="DD400" s="233"/>
      <c r="DE400" s="233"/>
      <c r="DF400" s="233"/>
      <c r="DG400" s="233"/>
      <c r="DH400" s="233"/>
      <c r="DI400" s="233"/>
      <c r="DJ400" s="233"/>
      <c r="DK400" s="233"/>
      <c r="DL400" s="233"/>
      <c r="DM400" s="233"/>
      <c r="DN400" s="233"/>
      <c r="DO400" s="233"/>
      <c r="DP400" s="233"/>
      <c r="DQ400" s="233"/>
      <c r="DR400" s="233"/>
      <c r="DS400" s="233"/>
      <c r="DT400" s="288"/>
      <c r="DU400" s="289"/>
      <c r="DV400" s="289"/>
      <c r="DW400" s="289"/>
      <c r="DX400" s="289"/>
      <c r="DY400" s="289"/>
      <c r="DZ400" s="289"/>
      <c r="EA400" s="289"/>
      <c r="EB400" s="289"/>
      <c r="EC400" s="289"/>
      <c r="ED400" s="289"/>
      <c r="EE400" s="289"/>
      <c r="EF400" s="289"/>
      <c r="EG400" s="289"/>
      <c r="EH400" s="289"/>
      <c r="EI400" s="289"/>
      <c r="EJ400" s="289"/>
      <c r="EK400" s="289"/>
      <c r="EL400" s="289"/>
      <c r="EM400" s="289"/>
      <c r="EN400" s="289"/>
      <c r="EO400" s="289"/>
      <c r="EP400" s="289"/>
      <c r="EQ400" s="289"/>
      <c r="ER400" s="289"/>
      <c r="ES400" s="289"/>
      <c r="ET400" s="289"/>
      <c r="EU400" s="289"/>
      <c r="EV400" s="289"/>
      <c r="EW400" s="289"/>
      <c r="EX400" s="289"/>
      <c r="EY400" s="289"/>
      <c r="EZ400" s="289"/>
      <c r="FA400" s="289"/>
      <c r="FB400" s="289"/>
      <c r="FC400" s="289"/>
      <c r="FD400" s="289"/>
      <c r="FE400" s="289"/>
      <c r="FF400" s="289"/>
      <c r="FG400" s="289"/>
      <c r="FH400" s="289"/>
      <c r="FI400" s="289"/>
      <c r="FJ400" s="289"/>
      <c r="FK400" s="289"/>
      <c r="FL400" s="289"/>
      <c r="FM400" s="289"/>
      <c r="FN400" s="289"/>
      <c r="FO400" s="289"/>
      <c r="FP400" s="290"/>
      <c r="FQ400"/>
      <c r="FR400"/>
      <c r="FS400"/>
      <c r="FT400"/>
      <c r="FU400"/>
      <c r="FV400"/>
      <c r="FW400"/>
      <c r="FX400"/>
    </row>
    <row r="401" spans="1:180" ht="11.25" customHeight="1">
      <c r="A401"/>
      <c r="B401" s="132" t="s">
        <v>207</v>
      </c>
      <c r="C401" s="305">
        <v>2000</v>
      </c>
      <c r="D401" s="305"/>
      <c r="E401" s="305"/>
      <c r="F401" s="305"/>
      <c r="G401" s="244" t="s">
        <v>117</v>
      </c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345">
        <f>Z402</f>
        <v>794.89</v>
      </c>
      <c r="AA401" s="345"/>
      <c r="AB401" s="345"/>
      <c r="AC401" s="345"/>
      <c r="AD401" s="345"/>
      <c r="AE401" s="345"/>
      <c r="AF401" s="345"/>
      <c r="AG401" s="345"/>
      <c r="AH401" s="345"/>
      <c r="AI401" s="345"/>
      <c r="AJ401" s="345">
        <f>AJ402</f>
        <v>790.596</v>
      </c>
      <c r="AK401" s="345"/>
      <c r="AL401" s="345"/>
      <c r="AM401" s="345"/>
      <c r="AN401" s="345"/>
      <c r="AO401" s="345"/>
      <c r="AP401" s="345"/>
      <c r="AQ401" s="345"/>
      <c r="AR401" s="345"/>
      <c r="AS401" s="345"/>
      <c r="AT401" s="345"/>
      <c r="AU401" s="345"/>
      <c r="AV401" s="49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1"/>
      <c r="BM401" s="49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1"/>
      <c r="CB401" s="49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1"/>
      <c r="CQ401" s="244"/>
      <c r="CR401" s="244"/>
      <c r="CS401" s="244"/>
      <c r="CT401" s="244"/>
      <c r="CU401" s="244"/>
      <c r="CV401" s="244"/>
      <c r="CW401" s="244"/>
      <c r="CX401" s="244"/>
      <c r="CY401" s="244"/>
      <c r="CZ401" s="244"/>
      <c r="DA401" s="244"/>
      <c r="DB401" s="244"/>
      <c r="DC401" s="244"/>
      <c r="DD401" s="244"/>
      <c r="DE401" s="244"/>
      <c r="DF401" s="244"/>
      <c r="DG401" s="244"/>
      <c r="DH401" s="244"/>
      <c r="DI401" s="244"/>
      <c r="DJ401" s="244"/>
      <c r="DK401" s="244"/>
      <c r="DL401" s="244"/>
      <c r="DM401" s="244"/>
      <c r="DN401" s="244"/>
      <c r="DO401" s="244"/>
      <c r="DP401" s="244"/>
      <c r="DQ401" s="244"/>
      <c r="DR401" s="244"/>
      <c r="DS401" s="244"/>
      <c r="DT401" s="271"/>
      <c r="DU401" s="272"/>
      <c r="DV401" s="272"/>
      <c r="DW401" s="272"/>
      <c r="DX401" s="272"/>
      <c r="DY401" s="272"/>
      <c r="DZ401" s="272"/>
      <c r="EA401" s="272"/>
      <c r="EB401" s="272"/>
      <c r="EC401" s="272"/>
      <c r="ED401" s="272"/>
      <c r="EE401" s="272"/>
      <c r="EF401" s="272"/>
      <c r="EG401" s="272"/>
      <c r="EH401" s="272"/>
      <c r="EI401" s="272"/>
      <c r="EJ401" s="272"/>
      <c r="EK401" s="272"/>
      <c r="EL401" s="272"/>
      <c r="EM401" s="272"/>
      <c r="EN401" s="272"/>
      <c r="EO401" s="272"/>
      <c r="EP401" s="272"/>
      <c r="EQ401" s="272"/>
      <c r="ER401" s="272"/>
      <c r="ES401" s="272"/>
      <c r="ET401" s="272"/>
      <c r="EU401" s="272"/>
      <c r="EV401" s="272"/>
      <c r="EW401" s="272"/>
      <c r="EX401" s="272"/>
      <c r="EY401" s="272"/>
      <c r="EZ401" s="272"/>
      <c r="FA401" s="272"/>
      <c r="FB401" s="272"/>
      <c r="FC401" s="272"/>
      <c r="FD401" s="272"/>
      <c r="FE401" s="272"/>
      <c r="FF401" s="272"/>
      <c r="FG401" s="272"/>
      <c r="FH401" s="272"/>
      <c r="FI401" s="272"/>
      <c r="FJ401" s="272"/>
      <c r="FK401" s="272"/>
      <c r="FL401" s="272"/>
      <c r="FM401" s="272"/>
      <c r="FN401" s="272"/>
      <c r="FO401" s="272"/>
      <c r="FP401" s="273"/>
      <c r="FQ401"/>
      <c r="FR401"/>
      <c r="FS401"/>
      <c r="FT401"/>
      <c r="FU401"/>
      <c r="FV401"/>
      <c r="FW401"/>
      <c r="FX401"/>
    </row>
    <row r="402" spans="1:180" ht="11.25" customHeight="1">
      <c r="A402"/>
      <c r="B402" s="132" t="s">
        <v>207</v>
      </c>
      <c r="C402" s="305">
        <v>2600</v>
      </c>
      <c r="D402" s="305"/>
      <c r="E402" s="305"/>
      <c r="F402" s="305"/>
      <c r="G402" s="244" t="s">
        <v>121</v>
      </c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345">
        <f>Z403</f>
        <v>794.89</v>
      </c>
      <c r="AA402" s="345"/>
      <c r="AB402" s="345"/>
      <c r="AC402" s="345"/>
      <c r="AD402" s="345"/>
      <c r="AE402" s="345"/>
      <c r="AF402" s="345"/>
      <c r="AG402" s="345"/>
      <c r="AH402" s="345"/>
      <c r="AI402" s="345"/>
      <c r="AJ402" s="345">
        <f>AJ403</f>
        <v>790.596</v>
      </c>
      <c r="AK402" s="345"/>
      <c r="AL402" s="345"/>
      <c r="AM402" s="345"/>
      <c r="AN402" s="345"/>
      <c r="AO402" s="345"/>
      <c r="AP402" s="345"/>
      <c r="AQ402" s="345"/>
      <c r="AR402" s="345"/>
      <c r="AS402" s="345"/>
      <c r="AT402" s="345"/>
      <c r="AU402" s="345"/>
      <c r="AV402" s="49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1"/>
      <c r="BM402" s="49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1"/>
      <c r="CB402" s="49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1"/>
      <c r="CQ402" s="244"/>
      <c r="CR402" s="244"/>
      <c r="CS402" s="244"/>
      <c r="CT402" s="244"/>
      <c r="CU402" s="244"/>
      <c r="CV402" s="244"/>
      <c r="CW402" s="244"/>
      <c r="CX402" s="244"/>
      <c r="CY402" s="244"/>
      <c r="CZ402" s="244"/>
      <c r="DA402" s="244"/>
      <c r="DB402" s="244"/>
      <c r="DC402" s="244"/>
      <c r="DD402" s="244"/>
      <c r="DE402" s="244"/>
      <c r="DF402" s="244"/>
      <c r="DG402" s="244"/>
      <c r="DH402" s="244"/>
      <c r="DI402" s="244"/>
      <c r="DJ402" s="244"/>
      <c r="DK402" s="244"/>
      <c r="DL402" s="244"/>
      <c r="DM402" s="244"/>
      <c r="DN402" s="244"/>
      <c r="DO402" s="244"/>
      <c r="DP402" s="244"/>
      <c r="DQ402" s="244"/>
      <c r="DR402" s="244"/>
      <c r="DS402" s="244"/>
      <c r="DT402" s="271"/>
      <c r="DU402" s="272"/>
      <c r="DV402" s="272"/>
      <c r="DW402" s="272"/>
      <c r="DX402" s="272"/>
      <c r="DY402" s="272"/>
      <c r="DZ402" s="272"/>
      <c r="EA402" s="272"/>
      <c r="EB402" s="272"/>
      <c r="EC402" s="272"/>
      <c r="ED402" s="272"/>
      <c r="EE402" s="272"/>
      <c r="EF402" s="272"/>
      <c r="EG402" s="272"/>
      <c r="EH402" s="272"/>
      <c r="EI402" s="272"/>
      <c r="EJ402" s="272"/>
      <c r="EK402" s="272"/>
      <c r="EL402" s="272"/>
      <c r="EM402" s="272"/>
      <c r="EN402" s="272"/>
      <c r="EO402" s="272"/>
      <c r="EP402" s="272"/>
      <c r="EQ402" s="272"/>
      <c r="ER402" s="272"/>
      <c r="ES402" s="272"/>
      <c r="ET402" s="272"/>
      <c r="EU402" s="272"/>
      <c r="EV402" s="272"/>
      <c r="EW402" s="272"/>
      <c r="EX402" s="272"/>
      <c r="EY402" s="272"/>
      <c r="EZ402" s="272"/>
      <c r="FA402" s="272"/>
      <c r="FB402" s="272"/>
      <c r="FC402" s="272"/>
      <c r="FD402" s="272"/>
      <c r="FE402" s="272"/>
      <c r="FF402" s="272"/>
      <c r="FG402" s="272"/>
      <c r="FH402" s="272"/>
      <c r="FI402" s="272"/>
      <c r="FJ402" s="272"/>
      <c r="FK402" s="272"/>
      <c r="FL402" s="272"/>
      <c r="FM402" s="272"/>
      <c r="FN402" s="272"/>
      <c r="FO402" s="272"/>
      <c r="FP402" s="273"/>
      <c r="FQ402"/>
      <c r="FR402"/>
      <c r="FS402"/>
      <c r="FT402"/>
      <c r="FU402"/>
      <c r="FV402"/>
      <c r="FW402"/>
      <c r="FX402"/>
    </row>
    <row r="403" spans="1:180" ht="21.75" customHeight="1">
      <c r="A403"/>
      <c r="B403" s="132" t="s">
        <v>207</v>
      </c>
      <c r="C403" s="304">
        <v>2610</v>
      </c>
      <c r="D403" s="304"/>
      <c r="E403" s="304"/>
      <c r="F403" s="304"/>
      <c r="G403" s="233" t="s">
        <v>34</v>
      </c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3"/>
      <c r="Y403" s="233"/>
      <c r="Z403" s="191">
        <v>794.89</v>
      </c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>
        <v>790.596</v>
      </c>
      <c r="AK403" s="191"/>
      <c r="AL403" s="191"/>
      <c r="AM403" s="191"/>
      <c r="AN403" s="191"/>
      <c r="AO403" s="191"/>
      <c r="AP403" s="191"/>
      <c r="AQ403" s="191"/>
      <c r="AR403" s="191"/>
      <c r="AS403" s="191"/>
      <c r="AT403" s="191"/>
      <c r="AU403" s="191"/>
      <c r="AV403" s="70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2"/>
      <c r="BM403" s="70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2"/>
      <c r="CB403" s="70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2"/>
      <c r="CQ403" s="233"/>
      <c r="CR403" s="233"/>
      <c r="CS403" s="233"/>
      <c r="CT403" s="233"/>
      <c r="CU403" s="233"/>
      <c r="CV403" s="233"/>
      <c r="CW403" s="233"/>
      <c r="CX403" s="233"/>
      <c r="CY403" s="233"/>
      <c r="CZ403" s="233"/>
      <c r="DA403" s="233"/>
      <c r="DB403" s="233"/>
      <c r="DC403" s="233"/>
      <c r="DD403" s="233"/>
      <c r="DE403" s="233"/>
      <c r="DF403" s="233"/>
      <c r="DG403" s="233"/>
      <c r="DH403" s="233"/>
      <c r="DI403" s="233"/>
      <c r="DJ403" s="233"/>
      <c r="DK403" s="233"/>
      <c r="DL403" s="233"/>
      <c r="DM403" s="233"/>
      <c r="DN403" s="233"/>
      <c r="DO403" s="233"/>
      <c r="DP403" s="233"/>
      <c r="DQ403" s="233"/>
      <c r="DR403" s="233"/>
      <c r="DS403" s="233"/>
      <c r="DT403" s="288"/>
      <c r="DU403" s="289"/>
      <c r="DV403" s="289"/>
      <c r="DW403" s="289"/>
      <c r="DX403" s="289"/>
      <c r="DY403" s="289"/>
      <c r="DZ403" s="289"/>
      <c r="EA403" s="289"/>
      <c r="EB403" s="289"/>
      <c r="EC403" s="289"/>
      <c r="ED403" s="289"/>
      <c r="EE403" s="289"/>
      <c r="EF403" s="289"/>
      <c r="EG403" s="289"/>
      <c r="EH403" s="289"/>
      <c r="EI403" s="289"/>
      <c r="EJ403" s="289"/>
      <c r="EK403" s="289"/>
      <c r="EL403" s="289"/>
      <c r="EM403" s="289"/>
      <c r="EN403" s="289"/>
      <c r="EO403" s="289"/>
      <c r="EP403" s="289"/>
      <c r="EQ403" s="289"/>
      <c r="ER403" s="289"/>
      <c r="ES403" s="289"/>
      <c r="ET403" s="289"/>
      <c r="EU403" s="289"/>
      <c r="EV403" s="289"/>
      <c r="EW403" s="289"/>
      <c r="EX403" s="289"/>
      <c r="EY403" s="289"/>
      <c r="EZ403" s="289"/>
      <c r="FA403" s="289"/>
      <c r="FB403" s="289"/>
      <c r="FC403" s="289"/>
      <c r="FD403" s="289"/>
      <c r="FE403" s="289"/>
      <c r="FF403" s="289"/>
      <c r="FG403" s="289"/>
      <c r="FH403" s="289"/>
      <c r="FI403" s="289"/>
      <c r="FJ403" s="289"/>
      <c r="FK403" s="289"/>
      <c r="FL403" s="289"/>
      <c r="FM403" s="289"/>
      <c r="FN403" s="289"/>
      <c r="FO403" s="289"/>
      <c r="FP403" s="290"/>
      <c r="FQ403"/>
      <c r="FR403"/>
      <c r="FS403"/>
      <c r="FT403"/>
      <c r="FU403"/>
      <c r="FV403"/>
      <c r="FW403"/>
      <c r="FX403"/>
    </row>
    <row r="404" spans="1:180" ht="11.25" customHeight="1">
      <c r="A404"/>
      <c r="B404" s="42"/>
      <c r="C404" s="89"/>
      <c r="D404" s="90"/>
      <c r="E404" s="90"/>
      <c r="F404" s="91"/>
      <c r="G404" s="299" t="s">
        <v>122</v>
      </c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45">
        <f>Z397+Z403</f>
        <v>6192.42</v>
      </c>
      <c r="AA404" s="245"/>
      <c r="AB404" s="245"/>
      <c r="AC404" s="245"/>
      <c r="AD404" s="245"/>
      <c r="AE404" s="245"/>
      <c r="AF404" s="245"/>
      <c r="AG404" s="245"/>
      <c r="AH404" s="245"/>
      <c r="AI404" s="245"/>
      <c r="AJ404" s="245">
        <f>AJ395+AJ401</f>
        <v>5915.495999999999</v>
      </c>
      <c r="AK404" s="245"/>
      <c r="AL404" s="245"/>
      <c r="AM404" s="245"/>
      <c r="AN404" s="245"/>
      <c r="AO404" s="245"/>
      <c r="AP404" s="245"/>
      <c r="AQ404" s="245"/>
      <c r="AR404" s="245"/>
      <c r="AS404" s="245"/>
      <c r="AT404" s="245"/>
      <c r="AU404" s="245"/>
      <c r="AV404" s="49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1"/>
      <c r="BM404" s="49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1"/>
      <c r="CB404" s="49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1"/>
      <c r="CQ404" s="303"/>
      <c r="CR404" s="303"/>
      <c r="CS404" s="303"/>
      <c r="CT404" s="303"/>
      <c r="CU404" s="303"/>
      <c r="CV404" s="303"/>
      <c r="CW404" s="303"/>
      <c r="CX404" s="303"/>
      <c r="CY404" s="303"/>
      <c r="CZ404" s="303"/>
      <c r="DA404" s="303"/>
      <c r="DB404" s="303"/>
      <c r="DC404" s="303"/>
      <c r="DD404" s="303"/>
      <c r="DE404" s="303"/>
      <c r="DF404" s="303"/>
      <c r="DG404" s="303"/>
      <c r="DH404" s="303"/>
      <c r="DI404" s="303"/>
      <c r="DJ404" s="303"/>
      <c r="DK404" s="303"/>
      <c r="DL404" s="303"/>
      <c r="DM404" s="303"/>
      <c r="DN404" s="303"/>
      <c r="DO404" s="303"/>
      <c r="DP404" s="303"/>
      <c r="DQ404" s="303"/>
      <c r="DR404" s="303"/>
      <c r="DS404" s="303"/>
      <c r="DT404" s="353"/>
      <c r="DU404" s="354"/>
      <c r="DV404" s="354"/>
      <c r="DW404" s="354"/>
      <c r="DX404" s="354"/>
      <c r="DY404" s="354"/>
      <c r="DZ404" s="354"/>
      <c r="EA404" s="354"/>
      <c r="EB404" s="354"/>
      <c r="EC404" s="354"/>
      <c r="ED404" s="354"/>
      <c r="EE404" s="354"/>
      <c r="EF404" s="354"/>
      <c r="EG404" s="354"/>
      <c r="EH404" s="354"/>
      <c r="EI404" s="354"/>
      <c r="EJ404" s="354"/>
      <c r="EK404" s="354"/>
      <c r="EL404" s="354"/>
      <c r="EM404" s="354"/>
      <c r="EN404" s="354"/>
      <c r="EO404" s="354"/>
      <c r="EP404" s="354"/>
      <c r="EQ404" s="354"/>
      <c r="ER404" s="354"/>
      <c r="ES404" s="354"/>
      <c r="ET404" s="354"/>
      <c r="EU404" s="354"/>
      <c r="EV404" s="354"/>
      <c r="EW404" s="354"/>
      <c r="EX404" s="354"/>
      <c r="EY404" s="354"/>
      <c r="EZ404" s="354"/>
      <c r="FA404" s="354"/>
      <c r="FB404" s="354"/>
      <c r="FC404" s="354"/>
      <c r="FD404" s="354"/>
      <c r="FE404" s="354"/>
      <c r="FF404" s="354"/>
      <c r="FG404" s="354"/>
      <c r="FH404" s="354"/>
      <c r="FI404" s="354"/>
      <c r="FJ404" s="354"/>
      <c r="FK404" s="354"/>
      <c r="FL404" s="354"/>
      <c r="FM404" s="354"/>
      <c r="FN404" s="354"/>
      <c r="FO404" s="354"/>
      <c r="FP404" s="355"/>
      <c r="FQ404"/>
      <c r="FR404"/>
      <c r="FS404"/>
      <c r="FT404"/>
      <c r="FU404"/>
      <c r="FV404"/>
      <c r="FW404"/>
      <c r="FX404"/>
    </row>
    <row r="405" spans="1:180" ht="11.25" customHeight="1">
      <c r="A405"/>
      <c r="B405" s="153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6"/>
      <c r="AW405" s="156"/>
      <c r="AX405" s="156"/>
      <c r="AY405" s="156"/>
      <c r="AZ405" s="156"/>
      <c r="BA405" s="156"/>
      <c r="BB405" s="156"/>
      <c r="BC405" s="156"/>
      <c r="BD405" s="156"/>
      <c r="BE405" s="156"/>
      <c r="BF405" s="156"/>
      <c r="BG405" s="156"/>
      <c r="BH405" s="156"/>
      <c r="BI405" s="156"/>
      <c r="BJ405" s="156"/>
      <c r="BK405" s="156"/>
      <c r="BL405" s="156"/>
      <c r="BM405" s="156"/>
      <c r="BN405" s="156"/>
      <c r="BO405" s="156"/>
      <c r="BP405" s="156"/>
      <c r="BQ405" s="156"/>
      <c r="BR405" s="156"/>
      <c r="BS405" s="156"/>
      <c r="BT405" s="156"/>
      <c r="BU405" s="156"/>
      <c r="BV405" s="156"/>
      <c r="BW405" s="156"/>
      <c r="BX405" s="156"/>
      <c r="BY405" s="156"/>
      <c r="BZ405" s="156"/>
      <c r="CA405" s="156"/>
      <c r="CB405" s="156"/>
      <c r="CC405" s="156"/>
      <c r="CD405" s="156"/>
      <c r="CE405" s="156"/>
      <c r="CF405" s="156"/>
      <c r="CG405" s="156"/>
      <c r="CH405" s="156"/>
      <c r="CI405" s="156"/>
      <c r="CJ405" s="156"/>
      <c r="CK405" s="156"/>
      <c r="CL405" s="156"/>
      <c r="CM405" s="156"/>
      <c r="CN405" s="156"/>
      <c r="CO405" s="156"/>
      <c r="CP405" s="156"/>
      <c r="CQ405" s="156"/>
      <c r="CR405" s="156"/>
      <c r="CS405" s="156"/>
      <c r="CT405" s="156"/>
      <c r="CU405" s="156"/>
      <c r="CV405" s="156"/>
      <c r="CW405" s="156"/>
      <c r="CX405" s="156"/>
      <c r="CY405" s="156"/>
      <c r="CZ405" s="156"/>
      <c r="DA405" s="156"/>
      <c r="DB405" s="156"/>
      <c r="DC405" s="156"/>
      <c r="DD405" s="156"/>
      <c r="DE405" s="156"/>
      <c r="DF405" s="156"/>
      <c r="DG405" s="156"/>
      <c r="DH405" s="156"/>
      <c r="DI405" s="156"/>
      <c r="DJ405" s="156"/>
      <c r="DK405" s="156"/>
      <c r="DL405" s="156"/>
      <c r="DM405" s="156"/>
      <c r="DN405" s="156"/>
      <c r="DO405" s="156"/>
      <c r="DP405" s="156"/>
      <c r="DQ405" s="156"/>
      <c r="DR405" s="156"/>
      <c r="DS405" s="156"/>
      <c r="DT405" s="156"/>
      <c r="DU405" s="156"/>
      <c r="DV405" s="156"/>
      <c r="DW405" s="156"/>
      <c r="DX405" s="156"/>
      <c r="DY405" s="156"/>
      <c r="DZ405" s="156"/>
      <c r="EA405" s="156"/>
      <c r="EB405" s="156"/>
      <c r="EC405" s="156"/>
      <c r="ED405" s="156"/>
      <c r="EE405" s="156"/>
      <c r="EF405" s="156"/>
      <c r="EG405" s="156"/>
      <c r="EH405" s="156"/>
      <c r="EI405" s="156"/>
      <c r="EJ405" s="156"/>
      <c r="EK405" s="156"/>
      <c r="EL405" s="156"/>
      <c r="EM405" s="156"/>
      <c r="EN405" s="156"/>
      <c r="EO405" s="156"/>
      <c r="EP405" s="156"/>
      <c r="EQ405" s="156"/>
      <c r="ER405" s="156"/>
      <c r="ES405" s="156"/>
      <c r="ET405" s="156"/>
      <c r="EU405" s="156"/>
      <c r="EV405" s="156"/>
      <c r="EW405" s="156"/>
      <c r="EX405" s="156"/>
      <c r="EY405" s="156"/>
      <c r="EZ405" s="156"/>
      <c r="FA405" s="156"/>
      <c r="FB405" s="156"/>
      <c r="FC405" s="156"/>
      <c r="FD405" s="156"/>
      <c r="FE405" s="156"/>
      <c r="FF405" s="156"/>
      <c r="FG405" s="156"/>
      <c r="FH405" s="156"/>
      <c r="FI405" s="156"/>
      <c r="FJ405" s="156"/>
      <c r="FK405" s="156"/>
      <c r="FL405" s="156"/>
      <c r="FM405" s="156"/>
      <c r="FN405" s="156"/>
      <c r="FO405" s="156"/>
      <c r="FP405" s="156"/>
      <c r="FQ405"/>
      <c r="FR405"/>
      <c r="FS405"/>
      <c r="FT405"/>
      <c r="FU405"/>
      <c r="FV405"/>
      <c r="FW405"/>
      <c r="FX405"/>
    </row>
    <row r="408" spans="1:180" ht="11.25" customHeight="1">
      <c r="A408"/>
      <c r="B408" s="346" t="s">
        <v>176</v>
      </c>
      <c r="C408" s="346"/>
      <c r="D408" s="346"/>
      <c r="E408" s="346"/>
      <c r="F408" s="346"/>
      <c r="G408" s="346"/>
      <c r="H408" s="346"/>
      <c r="I408" s="346"/>
      <c r="J408" s="346"/>
      <c r="K408" s="346"/>
      <c r="L408" s="346"/>
      <c r="M408" s="346"/>
      <c r="N408" s="346"/>
      <c r="O408" s="346"/>
      <c r="P408" s="346"/>
      <c r="Q408" s="346"/>
      <c r="R408" s="346"/>
      <c r="S408" s="346"/>
      <c r="T408" s="346"/>
      <c r="U408" s="346"/>
      <c r="V408" s="346"/>
      <c r="W408" s="346"/>
      <c r="X408" s="346"/>
      <c r="Y408" s="346"/>
      <c r="Z408" s="346"/>
      <c r="AA408" s="346"/>
      <c r="AB408" s="346"/>
      <c r="AC408" s="346"/>
      <c r="AD408" s="346"/>
      <c r="AE408" s="346"/>
      <c r="AF408" s="346"/>
      <c r="AG408" s="346"/>
      <c r="AH408" s="346"/>
      <c r="AI408" s="346"/>
      <c r="AJ408" s="346"/>
      <c r="AK408" s="346"/>
      <c r="AL408" s="346"/>
      <c r="AM408" s="346"/>
      <c r="AN408" s="346"/>
      <c r="AO408" s="346"/>
      <c r="AP408" s="346"/>
      <c r="AQ408" s="346"/>
      <c r="AR408" s="346"/>
      <c r="AS408" s="346"/>
      <c r="AT408" s="346"/>
      <c r="AU408" s="346"/>
      <c r="AV408" s="346"/>
      <c r="AW408" s="346"/>
      <c r="AX408" s="346"/>
      <c r="AY408" s="346"/>
      <c r="AZ408" s="346"/>
      <c r="BA408" s="346"/>
      <c r="BB408" s="346"/>
      <c r="BC408" s="346"/>
      <c r="BD408" s="346"/>
      <c r="BE408" s="346"/>
      <c r="BF408" s="346"/>
      <c r="BG408" s="346"/>
      <c r="BH408" s="346"/>
      <c r="BI408" s="346"/>
      <c r="BJ408" s="346"/>
      <c r="BK408" s="346"/>
      <c r="BL408" s="346"/>
      <c r="BM408" s="346"/>
      <c r="BN408" s="346"/>
      <c r="BO408" s="346"/>
      <c r="BP408" s="346"/>
      <c r="BQ408" s="346"/>
      <c r="BR408" s="346"/>
      <c r="BS408" s="346"/>
      <c r="BT408" s="346"/>
      <c r="BU408" s="346"/>
      <c r="BV408" s="346"/>
      <c r="BW408" s="346"/>
      <c r="BX408" s="346"/>
      <c r="BY408" s="346"/>
      <c r="BZ408" s="346"/>
      <c r="CA408" s="346"/>
      <c r="CB408" s="346"/>
      <c r="CC408" s="346"/>
      <c r="CD408" s="346"/>
      <c r="CE408" s="346"/>
      <c r="CF408" s="346"/>
      <c r="CG408" s="346"/>
      <c r="CH408" s="346"/>
      <c r="CI408" s="346"/>
      <c r="CJ408" s="346"/>
      <c r="CK408" s="346"/>
      <c r="CL408" s="346"/>
      <c r="CM408" s="346"/>
      <c r="CN408" s="346"/>
      <c r="CO408" s="346"/>
      <c r="CP408" s="346"/>
      <c r="CQ408" s="346"/>
      <c r="CR408" s="346"/>
      <c r="CS408" s="346"/>
      <c r="CT408" s="346"/>
      <c r="CU408" s="346"/>
      <c r="CV408" s="346"/>
      <c r="CW408" s="346"/>
      <c r="CX408" s="346"/>
      <c r="CY408" s="346"/>
      <c r="CZ408" s="346"/>
      <c r="DA408" s="346"/>
      <c r="DB408" s="346"/>
      <c r="DC408" s="346"/>
      <c r="DD408" s="346"/>
      <c r="DE408" s="346"/>
      <c r="DF408" s="346"/>
      <c r="DG408" s="346"/>
      <c r="DH408" s="346"/>
      <c r="DI408" s="346"/>
      <c r="DJ408" s="346"/>
      <c r="DK408" s="346"/>
      <c r="DL408" s="346"/>
      <c r="DM408" s="346"/>
      <c r="DN408" s="346"/>
      <c r="DO408" s="346"/>
      <c r="DP408" s="346"/>
      <c r="DQ408" s="346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</row>
    <row r="409" spans="1:180" ht="11.2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 s="298" t="s">
        <v>86</v>
      </c>
      <c r="DS409" s="298"/>
      <c r="DT409" s="298"/>
      <c r="DU409" s="298"/>
      <c r="DV409" s="298"/>
      <c r="DW409" s="298"/>
      <c r="DX409" s="298"/>
      <c r="DY409" s="298"/>
      <c r="DZ409" s="298"/>
      <c r="EA409" s="298"/>
      <c r="EB409" s="298"/>
      <c r="EC409" s="298"/>
      <c r="ED409" s="298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</row>
    <row r="410" spans="2:175" s="73" customFormat="1" ht="105.75" customHeight="1">
      <c r="B410" s="33" t="s">
        <v>98</v>
      </c>
      <c r="C410" s="221" t="s">
        <v>18</v>
      </c>
      <c r="D410" s="221"/>
      <c r="E410" s="221"/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  <c r="Z410" s="221"/>
      <c r="AA410" s="221"/>
      <c r="AB410" s="221"/>
      <c r="AC410" s="221"/>
      <c r="AD410" s="221"/>
      <c r="AE410" s="221"/>
      <c r="AF410" s="221"/>
      <c r="AG410" s="221" t="s">
        <v>133</v>
      </c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1"/>
      <c r="AV410" s="221"/>
      <c r="AW410" s="221"/>
      <c r="AX410" s="221"/>
      <c r="AY410" s="221"/>
      <c r="AZ410" s="221"/>
      <c r="BA410" s="221"/>
      <c r="BB410" s="221"/>
      <c r="BC410" s="221"/>
      <c r="BD410" s="221"/>
      <c r="BE410" s="221"/>
      <c r="BF410" s="295" t="s">
        <v>134</v>
      </c>
      <c r="BG410" s="295"/>
      <c r="BH410" s="295"/>
      <c r="BI410" s="295"/>
      <c r="BJ410" s="295"/>
      <c r="BK410" s="295"/>
      <c r="BL410" s="295"/>
      <c r="BM410" s="295"/>
      <c r="BN410" s="295"/>
      <c r="BO410" s="295"/>
      <c r="BP410" s="295"/>
      <c r="BQ410" s="295"/>
      <c r="BR410" s="295"/>
      <c r="BS410" s="295" t="s">
        <v>135</v>
      </c>
      <c r="BT410" s="295"/>
      <c r="BU410" s="295"/>
      <c r="BV410" s="295"/>
      <c r="BW410" s="295"/>
      <c r="BX410" s="295"/>
      <c r="BY410" s="295"/>
      <c r="BZ410" s="295"/>
      <c r="CA410" s="295"/>
      <c r="CB410" s="295"/>
      <c r="CC410" s="295"/>
      <c r="CD410" s="295"/>
      <c r="CE410" s="295"/>
      <c r="CF410" s="295" t="s">
        <v>136</v>
      </c>
      <c r="CG410" s="295"/>
      <c r="CH410" s="295"/>
      <c r="CI410" s="295"/>
      <c r="CJ410" s="295"/>
      <c r="CK410" s="295"/>
      <c r="CL410" s="295"/>
      <c r="CM410" s="295"/>
      <c r="CN410" s="295"/>
      <c r="CO410" s="295"/>
      <c r="CP410" s="295"/>
      <c r="CQ410" s="295"/>
      <c r="CR410" s="295"/>
      <c r="CS410" s="295"/>
      <c r="CT410" s="295" t="s">
        <v>137</v>
      </c>
      <c r="CU410" s="296"/>
      <c r="CV410" s="296"/>
      <c r="CW410" s="296"/>
      <c r="CX410" s="296"/>
      <c r="CY410" s="296"/>
      <c r="CZ410" s="296"/>
      <c r="DA410" s="296"/>
      <c r="DB410" s="296"/>
      <c r="DC410" s="296"/>
      <c r="DD410" s="296"/>
      <c r="DE410" s="296"/>
      <c r="DF410" s="296"/>
      <c r="DG410" s="296"/>
      <c r="DH410" s="296"/>
      <c r="DI410" s="296"/>
      <c r="DJ410" s="296"/>
      <c r="DK410" s="296"/>
      <c r="DL410" s="296"/>
      <c r="DM410" s="296"/>
      <c r="DN410" s="296"/>
      <c r="DO410" s="296"/>
      <c r="DP410" s="296"/>
      <c r="DQ410" s="296"/>
      <c r="DR410" s="296"/>
      <c r="DS410" s="296"/>
      <c r="DT410" s="296"/>
      <c r="DU410" s="296"/>
      <c r="DV410" s="296"/>
      <c r="DW410" s="296"/>
      <c r="DX410" s="296"/>
      <c r="DY410" s="296"/>
      <c r="DZ410" s="296"/>
      <c r="EA410" s="296"/>
      <c r="EB410" s="296"/>
      <c r="EC410" s="296"/>
      <c r="ED410" s="296"/>
      <c r="EE410" s="296"/>
      <c r="EF410" s="296"/>
      <c r="EG410" s="296"/>
      <c r="EH410" s="296"/>
      <c r="EI410" s="296"/>
      <c r="EJ410" s="296"/>
      <c r="EK410" s="296"/>
      <c r="EL410" s="296"/>
      <c r="EM410" s="296"/>
      <c r="EN410" s="296"/>
      <c r="EO410" s="296"/>
      <c r="EP410" s="296"/>
      <c r="EQ410" s="296"/>
      <c r="ER410" s="296"/>
      <c r="ES410" s="296"/>
      <c r="ET410" s="296"/>
      <c r="EU410" s="296"/>
      <c r="EV410" s="296"/>
      <c r="EW410" s="296"/>
      <c r="EX410" s="296"/>
      <c r="EY410" s="296"/>
      <c r="EZ410" s="296"/>
      <c r="FA410" s="296"/>
      <c r="FB410" s="296"/>
      <c r="FC410" s="296"/>
      <c r="FD410" s="296"/>
      <c r="FE410" s="296"/>
      <c r="FF410" s="296"/>
      <c r="FG410" s="296"/>
      <c r="FH410" s="296"/>
      <c r="FI410" s="296"/>
      <c r="FJ410" s="296"/>
      <c r="FK410" s="296"/>
      <c r="FL410" s="296"/>
      <c r="FM410" s="296"/>
      <c r="FN410" s="296"/>
      <c r="FO410" s="296"/>
      <c r="FP410" s="296"/>
      <c r="FQ410" s="296"/>
      <c r="FR410" s="296"/>
      <c r="FS410" s="297"/>
    </row>
    <row r="411" spans="1:180" ht="11.25" customHeight="1">
      <c r="A411"/>
      <c r="B411" s="34">
        <v>1</v>
      </c>
      <c r="C411" s="222">
        <v>2</v>
      </c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>
        <v>3</v>
      </c>
      <c r="AH411" s="222"/>
      <c r="AI411" s="222"/>
      <c r="AJ411" s="222"/>
      <c r="AK411" s="222"/>
      <c r="AL411" s="222"/>
      <c r="AM411" s="222"/>
      <c r="AN411" s="222"/>
      <c r="AO411" s="222"/>
      <c r="AP411" s="222"/>
      <c r="AQ411" s="222"/>
      <c r="AR411" s="222"/>
      <c r="AS411" s="222"/>
      <c r="AT411" s="222"/>
      <c r="AU411" s="222"/>
      <c r="AV411" s="222"/>
      <c r="AW411" s="222"/>
      <c r="AX411" s="222"/>
      <c r="AY411" s="222"/>
      <c r="AZ411" s="222"/>
      <c r="BA411" s="222"/>
      <c r="BB411" s="222"/>
      <c r="BC411" s="222"/>
      <c r="BD411" s="222"/>
      <c r="BE411" s="222"/>
      <c r="BF411" s="222">
        <v>4</v>
      </c>
      <c r="BG411" s="222"/>
      <c r="BH411" s="222"/>
      <c r="BI411" s="222"/>
      <c r="BJ411" s="222"/>
      <c r="BK411" s="222"/>
      <c r="BL411" s="222"/>
      <c r="BM411" s="222"/>
      <c r="BN411" s="222"/>
      <c r="BO411" s="222"/>
      <c r="BP411" s="222"/>
      <c r="BQ411" s="222"/>
      <c r="BR411" s="222"/>
      <c r="BS411" s="222">
        <v>5</v>
      </c>
      <c r="BT411" s="222"/>
      <c r="BU411" s="222"/>
      <c r="BV411" s="222"/>
      <c r="BW411" s="222"/>
      <c r="BX411" s="222"/>
      <c r="BY411" s="222"/>
      <c r="BZ411" s="222"/>
      <c r="CA411" s="222"/>
      <c r="CB411" s="222"/>
      <c r="CC411" s="222"/>
      <c r="CD411" s="222"/>
      <c r="CE411" s="222"/>
      <c r="CF411" s="222">
        <v>6</v>
      </c>
      <c r="CG411" s="222"/>
      <c r="CH411" s="222"/>
      <c r="CI411" s="222"/>
      <c r="CJ411" s="222"/>
      <c r="CK411" s="222"/>
      <c r="CL411" s="222"/>
      <c r="CM411" s="222"/>
      <c r="CN411" s="222"/>
      <c r="CO411" s="222"/>
      <c r="CP411" s="222"/>
      <c r="CQ411" s="222"/>
      <c r="CR411" s="222"/>
      <c r="CS411" s="222"/>
      <c r="CT411" s="292">
        <v>7</v>
      </c>
      <c r="CU411" s="293"/>
      <c r="CV411" s="293"/>
      <c r="CW411" s="293"/>
      <c r="CX411" s="293"/>
      <c r="CY411" s="293"/>
      <c r="CZ411" s="293"/>
      <c r="DA411" s="293"/>
      <c r="DB411" s="293"/>
      <c r="DC411" s="293"/>
      <c r="DD411" s="293"/>
      <c r="DE411" s="293"/>
      <c r="DF411" s="293"/>
      <c r="DG411" s="293"/>
      <c r="DH411" s="293"/>
      <c r="DI411" s="293"/>
      <c r="DJ411" s="293"/>
      <c r="DK411" s="293"/>
      <c r="DL411" s="293"/>
      <c r="DM411" s="293"/>
      <c r="DN411" s="293"/>
      <c r="DO411" s="293"/>
      <c r="DP411" s="293"/>
      <c r="DQ411" s="293"/>
      <c r="DR411" s="293"/>
      <c r="DS411" s="293"/>
      <c r="DT411" s="293"/>
      <c r="DU411" s="293"/>
      <c r="DV411" s="293"/>
      <c r="DW411" s="293"/>
      <c r="DX411" s="293"/>
      <c r="DY411" s="293"/>
      <c r="DZ411" s="293"/>
      <c r="EA411" s="293"/>
      <c r="EB411" s="293"/>
      <c r="EC411" s="293"/>
      <c r="ED411" s="293"/>
      <c r="EE411" s="293"/>
      <c r="EF411" s="293"/>
      <c r="EG411" s="293"/>
      <c r="EH411" s="293"/>
      <c r="EI411" s="293"/>
      <c r="EJ411" s="293"/>
      <c r="EK411" s="293"/>
      <c r="EL411" s="293"/>
      <c r="EM411" s="293"/>
      <c r="EN411" s="293"/>
      <c r="EO411" s="293"/>
      <c r="EP411" s="293"/>
      <c r="EQ411" s="293"/>
      <c r="ER411" s="293"/>
      <c r="ES411" s="293"/>
      <c r="ET411" s="293"/>
      <c r="EU411" s="293"/>
      <c r="EV411" s="293"/>
      <c r="EW411" s="293"/>
      <c r="EX411" s="293"/>
      <c r="EY411" s="293"/>
      <c r="EZ411" s="293"/>
      <c r="FA411" s="293"/>
      <c r="FB411" s="293"/>
      <c r="FC411" s="293"/>
      <c r="FD411" s="293"/>
      <c r="FE411" s="293"/>
      <c r="FF411" s="293"/>
      <c r="FG411" s="293"/>
      <c r="FH411" s="293"/>
      <c r="FI411" s="293"/>
      <c r="FJ411" s="293"/>
      <c r="FK411" s="293"/>
      <c r="FL411" s="293"/>
      <c r="FM411" s="293"/>
      <c r="FN411" s="293"/>
      <c r="FO411" s="293"/>
      <c r="FP411" s="293"/>
      <c r="FQ411" s="293"/>
      <c r="FR411" s="293"/>
      <c r="FS411" s="294"/>
      <c r="FT411"/>
      <c r="FU411"/>
      <c r="FV411"/>
      <c r="FW411"/>
      <c r="FX411"/>
    </row>
    <row r="412" spans="1:180" ht="11.25" customHeight="1">
      <c r="A412"/>
      <c r="B412" s="92"/>
      <c r="C412" s="299" t="s">
        <v>122</v>
      </c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299"/>
      <c r="AF412" s="299"/>
      <c r="AG412" s="349"/>
      <c r="AH412" s="349"/>
      <c r="AI412" s="349"/>
      <c r="AJ412" s="349"/>
      <c r="AK412" s="349"/>
      <c r="AL412" s="349"/>
      <c r="AM412" s="349"/>
      <c r="AN412" s="349"/>
      <c r="AO412" s="349"/>
      <c r="AP412" s="349"/>
      <c r="AQ412" s="349"/>
      <c r="AR412" s="349"/>
      <c r="AS412" s="349"/>
      <c r="AT412" s="349"/>
      <c r="AU412" s="349"/>
      <c r="AV412" s="349"/>
      <c r="AW412" s="349"/>
      <c r="AX412" s="349"/>
      <c r="AY412" s="349"/>
      <c r="AZ412" s="349"/>
      <c r="BA412" s="349"/>
      <c r="BB412" s="349"/>
      <c r="BC412" s="349"/>
      <c r="BD412" s="349"/>
      <c r="BE412" s="349"/>
      <c r="BF412" s="49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1"/>
      <c r="BS412" s="49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1"/>
      <c r="CF412" s="49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1"/>
      <c r="CT412" s="350"/>
      <c r="CU412" s="351"/>
      <c r="CV412" s="351"/>
      <c r="CW412" s="351"/>
      <c r="CX412" s="351"/>
      <c r="CY412" s="351"/>
      <c r="CZ412" s="351"/>
      <c r="DA412" s="351"/>
      <c r="DB412" s="351"/>
      <c r="DC412" s="351"/>
      <c r="DD412" s="351"/>
      <c r="DE412" s="351"/>
      <c r="DF412" s="351"/>
      <c r="DG412" s="351"/>
      <c r="DH412" s="351"/>
      <c r="DI412" s="351"/>
      <c r="DJ412" s="351"/>
      <c r="DK412" s="351"/>
      <c r="DL412" s="351"/>
      <c r="DM412" s="351"/>
      <c r="DN412" s="351"/>
      <c r="DO412" s="351"/>
      <c r="DP412" s="351"/>
      <c r="DQ412" s="351"/>
      <c r="DR412" s="351"/>
      <c r="DS412" s="351"/>
      <c r="DT412" s="351"/>
      <c r="DU412" s="351"/>
      <c r="DV412" s="351"/>
      <c r="DW412" s="351"/>
      <c r="DX412" s="351"/>
      <c r="DY412" s="351"/>
      <c r="DZ412" s="351"/>
      <c r="EA412" s="351"/>
      <c r="EB412" s="351"/>
      <c r="EC412" s="351"/>
      <c r="ED412" s="351"/>
      <c r="EE412" s="351"/>
      <c r="EF412" s="351"/>
      <c r="EG412" s="351"/>
      <c r="EH412" s="351"/>
      <c r="EI412" s="351"/>
      <c r="EJ412" s="351"/>
      <c r="EK412" s="351"/>
      <c r="EL412" s="351"/>
      <c r="EM412" s="351"/>
      <c r="EN412" s="351"/>
      <c r="EO412" s="351"/>
      <c r="EP412" s="351"/>
      <c r="EQ412" s="351"/>
      <c r="ER412" s="351"/>
      <c r="ES412" s="351"/>
      <c r="ET412" s="351"/>
      <c r="EU412" s="351"/>
      <c r="EV412" s="351"/>
      <c r="EW412" s="351"/>
      <c r="EX412" s="351"/>
      <c r="EY412" s="351"/>
      <c r="EZ412" s="351"/>
      <c r="FA412" s="351"/>
      <c r="FB412" s="351"/>
      <c r="FC412" s="351"/>
      <c r="FD412" s="351"/>
      <c r="FE412" s="351"/>
      <c r="FF412" s="351"/>
      <c r="FG412" s="351"/>
      <c r="FH412" s="351"/>
      <c r="FI412" s="351"/>
      <c r="FJ412" s="351"/>
      <c r="FK412" s="351"/>
      <c r="FL412" s="351"/>
      <c r="FM412" s="351"/>
      <c r="FN412" s="351"/>
      <c r="FO412" s="351"/>
      <c r="FP412" s="351"/>
      <c r="FQ412" s="351"/>
      <c r="FR412" s="351"/>
      <c r="FS412" s="352"/>
      <c r="FT412"/>
      <c r="FU412"/>
      <c r="FV412"/>
      <c r="FW412"/>
      <c r="FX412"/>
    </row>
    <row r="413" spans="1:180" ht="11.2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</row>
    <row r="414" spans="1:180" ht="11.2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</row>
    <row r="415" spans="2:148" s="76" customFormat="1" ht="11.25" customHeight="1">
      <c r="B415" s="348" t="s">
        <v>177</v>
      </c>
      <c r="C415" s="348"/>
      <c r="D415" s="348"/>
      <c r="E415" s="348"/>
      <c r="F415" s="348"/>
      <c r="G415" s="348"/>
      <c r="H415" s="348"/>
      <c r="I415" s="348"/>
      <c r="J415" s="348"/>
      <c r="K415" s="348"/>
      <c r="L415" s="348"/>
      <c r="M415" s="348"/>
      <c r="N415" s="348"/>
      <c r="O415" s="348"/>
      <c r="P415" s="348"/>
      <c r="Q415" s="348"/>
      <c r="R415" s="348"/>
      <c r="S415" s="348"/>
      <c r="T415" s="348"/>
      <c r="U415" s="348"/>
      <c r="V415" s="348"/>
      <c r="W415" s="348"/>
      <c r="X415" s="348"/>
      <c r="Y415" s="348"/>
      <c r="Z415" s="348"/>
      <c r="AA415" s="348"/>
      <c r="AB415" s="348"/>
      <c r="AC415" s="348"/>
      <c r="AD415" s="348"/>
      <c r="AE415" s="348"/>
      <c r="AF415" s="348"/>
      <c r="AG415" s="348"/>
      <c r="AH415" s="348"/>
      <c r="AI415" s="348"/>
      <c r="AJ415" s="348"/>
      <c r="AK415" s="348"/>
      <c r="AL415" s="348"/>
      <c r="AM415" s="348"/>
      <c r="AN415" s="348"/>
      <c r="AO415" s="348"/>
      <c r="AP415" s="348"/>
      <c r="AQ415" s="348"/>
      <c r="AR415" s="348"/>
      <c r="AS415" s="348"/>
      <c r="AT415" s="348"/>
      <c r="AU415" s="348"/>
      <c r="AV415" s="348"/>
      <c r="AW415" s="348"/>
      <c r="AX415" s="348"/>
      <c r="AY415" s="348"/>
      <c r="AZ415" s="348"/>
      <c r="BA415" s="348"/>
      <c r="BB415" s="348"/>
      <c r="BC415" s="348"/>
      <c r="BD415" s="348"/>
      <c r="BE415" s="348"/>
      <c r="BF415" s="348"/>
      <c r="BG415" s="348"/>
      <c r="BH415" s="348"/>
      <c r="BI415" s="348"/>
      <c r="BJ415" s="348"/>
      <c r="BK415" s="348"/>
      <c r="BL415" s="348"/>
      <c r="BM415" s="348"/>
      <c r="BN415" s="348"/>
      <c r="BO415" s="348"/>
      <c r="BP415" s="348"/>
      <c r="BQ415" s="348"/>
      <c r="BR415" s="348"/>
      <c r="BS415" s="348"/>
      <c r="BT415" s="348"/>
      <c r="BU415" s="348"/>
      <c r="BV415" s="348"/>
      <c r="BW415" s="348"/>
      <c r="BX415" s="348"/>
      <c r="BY415" s="348"/>
      <c r="BZ415" s="348"/>
      <c r="CA415" s="348"/>
      <c r="CB415" s="348"/>
      <c r="CC415" s="348"/>
      <c r="CD415" s="348"/>
      <c r="CE415" s="348"/>
      <c r="CF415" s="348"/>
      <c r="CG415" s="348"/>
      <c r="CH415" s="348"/>
      <c r="CI415" s="348"/>
      <c r="CJ415" s="348"/>
      <c r="CK415" s="348"/>
      <c r="CL415" s="348"/>
      <c r="CM415" s="348"/>
      <c r="CN415" s="348"/>
      <c r="CO415" s="348"/>
      <c r="CP415" s="348"/>
      <c r="CQ415" s="348"/>
      <c r="CR415" s="348"/>
      <c r="CS415" s="348"/>
      <c r="CT415" s="348"/>
      <c r="CU415" s="348"/>
      <c r="CV415" s="348"/>
      <c r="CW415" s="348"/>
      <c r="CX415" s="348"/>
      <c r="CY415" s="348"/>
      <c r="CZ415" s="348"/>
      <c r="DA415" s="348"/>
      <c r="DB415" s="348"/>
      <c r="DC415" s="348"/>
      <c r="DD415" s="348"/>
      <c r="DE415" s="348"/>
      <c r="DF415" s="348"/>
      <c r="DG415" s="348"/>
      <c r="DH415" s="348"/>
      <c r="DI415" s="348"/>
      <c r="DJ415" s="348"/>
      <c r="DK415" s="348"/>
      <c r="DL415" s="348"/>
      <c r="DM415" s="348"/>
      <c r="DN415" s="348"/>
      <c r="DO415" s="348"/>
      <c r="DP415" s="348"/>
      <c r="DQ415" s="348"/>
      <c r="DR415" s="348"/>
      <c r="DS415" s="348"/>
      <c r="DT415" s="348"/>
      <c r="DU415" s="348"/>
      <c r="DV415" s="348"/>
      <c r="DW415" s="348"/>
      <c r="DX415" s="348"/>
      <c r="DY415" s="348"/>
      <c r="DZ415" s="348"/>
      <c r="EA415" s="348"/>
      <c r="EB415" s="348"/>
      <c r="EC415" s="348"/>
      <c r="ED415" s="348"/>
      <c r="EE415" s="348"/>
      <c r="EF415" s="348"/>
      <c r="EG415" s="348"/>
      <c r="EH415" s="348"/>
      <c r="EI415" s="348"/>
      <c r="EJ415" s="348"/>
      <c r="EK415" s="348"/>
      <c r="EL415" s="348"/>
      <c r="EM415" s="348"/>
      <c r="EN415" s="348"/>
      <c r="EO415" s="348"/>
      <c r="EP415" s="348"/>
      <c r="EQ415" s="348"/>
      <c r="ER415" s="348"/>
    </row>
    <row r="416" s="76" customFormat="1" ht="11.25" customHeight="1"/>
    <row r="417" spans="2:149" s="76" customFormat="1" ht="11.25" customHeight="1">
      <c r="B417" s="361" t="s">
        <v>219</v>
      </c>
      <c r="C417" s="361"/>
      <c r="D417" s="361"/>
      <c r="E417" s="361"/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1"/>
      <c r="R417" s="361"/>
      <c r="S417" s="361"/>
      <c r="T417" s="361"/>
      <c r="U417" s="361"/>
      <c r="V417" s="361"/>
      <c r="W417" s="361"/>
      <c r="X417" s="361"/>
      <c r="Y417" s="361"/>
      <c r="Z417" s="361"/>
      <c r="AA417" s="361"/>
      <c r="AB417" s="361"/>
      <c r="AC417" s="361"/>
      <c r="AD417" s="361"/>
      <c r="AE417" s="361"/>
      <c r="AF417" s="361"/>
      <c r="AG417" s="361"/>
      <c r="AH417" s="361"/>
      <c r="AI417" s="361"/>
      <c r="AJ417" s="361"/>
      <c r="AK417" s="361"/>
      <c r="AL417" s="361"/>
      <c r="AM417" s="361"/>
      <c r="AN417" s="361"/>
      <c r="AO417" s="361"/>
      <c r="AP417" s="361"/>
      <c r="AQ417" s="361"/>
      <c r="AR417" s="361"/>
      <c r="AS417" s="361"/>
      <c r="AT417" s="361"/>
      <c r="AU417" s="361"/>
      <c r="AV417" s="361"/>
      <c r="AW417" s="361"/>
      <c r="AX417" s="361"/>
      <c r="AY417" s="361"/>
      <c r="AZ417" s="361"/>
      <c r="BA417" s="361"/>
      <c r="BB417" s="361"/>
      <c r="BC417" s="361"/>
      <c r="BD417" s="361"/>
      <c r="BE417" s="361"/>
      <c r="BF417" s="361"/>
      <c r="BG417" s="361"/>
      <c r="BH417" s="361"/>
      <c r="BI417" s="361"/>
      <c r="BJ417" s="361"/>
      <c r="BK417" s="361"/>
      <c r="BL417" s="361"/>
      <c r="BM417" s="361"/>
      <c r="BN417" s="361"/>
      <c r="BO417" s="361"/>
      <c r="BP417" s="361"/>
      <c r="BQ417" s="361"/>
      <c r="BR417" s="361"/>
      <c r="BS417" s="361"/>
      <c r="BT417" s="361"/>
      <c r="BU417" s="361"/>
      <c r="BV417" s="361"/>
      <c r="BW417" s="361"/>
      <c r="BX417" s="361"/>
      <c r="BY417" s="361"/>
      <c r="BZ417" s="361"/>
      <c r="CA417" s="361"/>
      <c r="CB417" s="361"/>
      <c r="CC417" s="361"/>
      <c r="CD417" s="361"/>
      <c r="CE417" s="361"/>
      <c r="CF417" s="361"/>
      <c r="CG417" s="361"/>
      <c r="CH417" s="361"/>
      <c r="CI417" s="361"/>
      <c r="CJ417" s="361"/>
      <c r="CK417" s="361"/>
      <c r="CL417" s="361"/>
      <c r="CM417" s="361"/>
      <c r="CN417" s="361"/>
      <c r="CO417" s="361"/>
      <c r="CP417" s="361"/>
      <c r="CQ417" s="361"/>
      <c r="CR417" s="361"/>
      <c r="CS417" s="361"/>
      <c r="CT417" s="361"/>
      <c r="CU417" s="361"/>
      <c r="CV417" s="361"/>
      <c r="CW417" s="361"/>
      <c r="CX417" s="361"/>
      <c r="CY417" s="361"/>
      <c r="CZ417" s="361"/>
      <c r="DA417" s="361"/>
      <c r="DB417" s="361"/>
      <c r="DC417" s="361"/>
      <c r="DD417" s="361"/>
      <c r="DE417" s="361"/>
      <c r="DF417" s="361"/>
      <c r="DG417" s="361"/>
      <c r="DH417" s="361"/>
      <c r="DI417" s="361"/>
      <c r="DJ417" s="361"/>
      <c r="DK417" s="361"/>
      <c r="DL417" s="361"/>
      <c r="DM417" s="361"/>
      <c r="DN417" s="361"/>
      <c r="DO417" s="361"/>
      <c r="DP417" s="361"/>
      <c r="DQ417" s="361"/>
      <c r="DR417" s="361"/>
      <c r="DS417" s="361"/>
      <c r="DT417" s="361"/>
      <c r="DU417" s="361"/>
      <c r="DV417" s="361"/>
      <c r="DW417" s="361"/>
      <c r="DX417" s="361"/>
      <c r="DY417" s="361"/>
      <c r="DZ417" s="361"/>
      <c r="EA417" s="361"/>
      <c r="EB417" s="361"/>
      <c r="EC417" s="361"/>
      <c r="ED417" s="361"/>
      <c r="EE417" s="361"/>
      <c r="EF417" s="361"/>
      <c r="EG417" s="361"/>
      <c r="EH417" s="361"/>
      <c r="EI417" s="361"/>
      <c r="EJ417" s="361"/>
      <c r="EK417" s="361"/>
      <c r="EL417" s="361"/>
      <c r="EM417" s="361"/>
      <c r="EN417" s="361"/>
      <c r="EO417" s="361"/>
      <c r="EP417" s="361"/>
      <c r="EQ417" s="361"/>
      <c r="ER417" s="361"/>
      <c r="ES417" s="361"/>
    </row>
    <row r="418" s="76" customFormat="1" ht="11.25" customHeight="1"/>
    <row r="419" s="76" customFormat="1" ht="11.25" customHeight="1"/>
    <row r="420" s="76" customFormat="1" ht="11.25" customHeight="1"/>
    <row r="421" s="76" customFormat="1" ht="11.25" customHeight="1"/>
    <row r="422" spans="2:148" s="76" customFormat="1" ht="30" customHeight="1">
      <c r="B422" s="348" t="s">
        <v>178</v>
      </c>
      <c r="C422" s="348"/>
      <c r="D422" s="348"/>
      <c r="E422" s="348"/>
      <c r="F422" s="348"/>
      <c r="G422" s="348"/>
      <c r="H422" s="348"/>
      <c r="I422" s="348"/>
      <c r="J422" s="348"/>
      <c r="K422" s="348"/>
      <c r="L422" s="348"/>
      <c r="M422" s="348"/>
      <c r="N422" s="348"/>
      <c r="O422" s="348"/>
      <c r="P422" s="348"/>
      <c r="Q422" s="348"/>
      <c r="R422" s="348"/>
      <c r="S422" s="348"/>
      <c r="T422" s="348"/>
      <c r="U422" s="348"/>
      <c r="V422" s="348"/>
      <c r="W422" s="348"/>
      <c r="X422" s="348"/>
      <c r="Y422" s="348"/>
      <c r="Z422" s="348"/>
      <c r="AA422" s="348"/>
      <c r="AB422" s="348"/>
      <c r="AC422" s="348"/>
      <c r="AD422" s="348"/>
      <c r="AE422" s="348"/>
      <c r="AF422" s="348"/>
      <c r="AG422" s="348"/>
      <c r="AH422" s="348"/>
      <c r="AI422" s="348"/>
      <c r="AJ422" s="348"/>
      <c r="AK422" s="348"/>
      <c r="AL422" s="348"/>
      <c r="AM422" s="348"/>
      <c r="AN422" s="348"/>
      <c r="AO422" s="348"/>
      <c r="AP422" s="348"/>
      <c r="AQ422" s="348"/>
      <c r="AR422" s="348"/>
      <c r="AS422" s="348"/>
      <c r="AT422" s="348"/>
      <c r="AU422" s="348"/>
      <c r="AV422" s="348"/>
      <c r="AW422" s="348"/>
      <c r="AX422" s="348"/>
      <c r="AY422" s="348"/>
      <c r="AZ422" s="348"/>
      <c r="BA422" s="348"/>
      <c r="BB422" s="348"/>
      <c r="BC422" s="348"/>
      <c r="BD422" s="348"/>
      <c r="BE422" s="348"/>
      <c r="BF422" s="348"/>
      <c r="BG422" s="348"/>
      <c r="BH422" s="348"/>
      <c r="BI422" s="348"/>
      <c r="BJ422" s="348"/>
      <c r="BK422" s="348"/>
      <c r="BL422" s="348"/>
      <c r="BM422" s="348"/>
      <c r="BN422" s="348"/>
      <c r="BO422" s="348"/>
      <c r="BP422" s="348"/>
      <c r="BQ422" s="348"/>
      <c r="BR422" s="348"/>
      <c r="BS422" s="348"/>
      <c r="BT422" s="348"/>
      <c r="BU422" s="348"/>
      <c r="BV422" s="348"/>
      <c r="BW422" s="348"/>
      <c r="BX422" s="348"/>
      <c r="BY422" s="348"/>
      <c r="BZ422" s="348"/>
      <c r="CA422" s="348"/>
      <c r="CB422" s="348"/>
      <c r="CC422" s="348"/>
      <c r="CD422" s="348"/>
      <c r="CE422" s="348"/>
      <c r="CF422" s="348"/>
      <c r="CG422" s="348"/>
      <c r="CH422" s="348"/>
      <c r="CI422" s="348"/>
      <c r="CJ422" s="348"/>
      <c r="CK422" s="348"/>
      <c r="CL422" s="348"/>
      <c r="CM422" s="348"/>
      <c r="CN422" s="348"/>
      <c r="CO422" s="348"/>
      <c r="CP422" s="348"/>
      <c r="CQ422" s="348"/>
      <c r="CR422" s="348"/>
      <c r="CS422" s="348"/>
      <c r="CT422" s="348"/>
      <c r="CU422" s="348"/>
      <c r="CV422" s="348"/>
      <c r="CW422" s="348"/>
      <c r="CX422" s="348"/>
      <c r="CY422" s="348"/>
      <c r="CZ422" s="348"/>
      <c r="DA422" s="348"/>
      <c r="DB422" s="348"/>
      <c r="DC422" s="348"/>
      <c r="DD422" s="348"/>
      <c r="DE422" s="348"/>
      <c r="DF422" s="348"/>
      <c r="DG422" s="348"/>
      <c r="DH422" s="348"/>
      <c r="DI422" s="348"/>
      <c r="DJ422" s="348"/>
      <c r="DK422" s="348"/>
      <c r="DL422" s="348"/>
      <c r="DM422" s="348"/>
      <c r="DN422" s="348"/>
      <c r="DO422" s="348"/>
      <c r="DP422" s="348"/>
      <c r="DQ422" s="348"/>
      <c r="DR422" s="348"/>
      <c r="DS422" s="348"/>
      <c r="DT422" s="348"/>
      <c r="DU422" s="348"/>
      <c r="DV422" s="348"/>
      <c r="DW422" s="348"/>
      <c r="DX422" s="348"/>
      <c r="DY422" s="348"/>
      <c r="DZ422" s="348"/>
      <c r="EA422" s="348"/>
      <c r="EB422" s="348"/>
      <c r="EC422" s="348"/>
      <c r="ED422" s="348"/>
      <c r="EE422" s="348"/>
      <c r="EF422" s="348"/>
      <c r="EG422" s="348"/>
      <c r="EH422" s="348"/>
      <c r="EI422" s="348"/>
      <c r="EJ422" s="348"/>
      <c r="EK422" s="348"/>
      <c r="EL422" s="348"/>
      <c r="EM422" s="348"/>
      <c r="EN422" s="348"/>
      <c r="EO422" s="348"/>
      <c r="EP422" s="348"/>
      <c r="EQ422" s="348"/>
      <c r="ER422" s="348"/>
    </row>
    <row r="423" spans="2:148" s="76" customFormat="1" ht="30" customHeight="1"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  <c r="BZ423" s="151"/>
      <c r="CA423" s="151"/>
      <c r="CB423" s="151"/>
      <c r="CC423" s="151"/>
      <c r="CD423" s="151"/>
      <c r="CE423" s="151"/>
      <c r="CF423" s="151"/>
      <c r="CG423" s="151"/>
      <c r="CH423" s="151"/>
      <c r="CI423" s="151"/>
      <c r="CJ423" s="151"/>
      <c r="CK423" s="151"/>
      <c r="CL423" s="151"/>
      <c r="CM423" s="151"/>
      <c r="CN423" s="151"/>
      <c r="CO423" s="151"/>
      <c r="CP423" s="151"/>
      <c r="CQ423" s="151"/>
      <c r="CR423" s="151"/>
      <c r="CS423" s="151"/>
      <c r="CT423" s="151"/>
      <c r="CU423" s="151"/>
      <c r="CV423" s="151"/>
      <c r="CW423" s="151"/>
      <c r="CX423" s="151"/>
      <c r="CY423" s="151"/>
      <c r="CZ423" s="151"/>
      <c r="DA423" s="151"/>
      <c r="DB423" s="151"/>
      <c r="DC423" s="151"/>
      <c r="DD423" s="151"/>
      <c r="DE423" s="151"/>
      <c r="DF423" s="151"/>
      <c r="DG423" s="151"/>
      <c r="DH423" s="151"/>
      <c r="DI423" s="151"/>
      <c r="DJ423" s="151"/>
      <c r="DK423" s="151"/>
      <c r="DL423" s="151"/>
      <c r="DM423" s="151"/>
      <c r="DN423" s="151"/>
      <c r="DO423" s="151"/>
      <c r="DP423" s="151"/>
      <c r="DQ423" s="151"/>
      <c r="DR423" s="151"/>
      <c r="DS423" s="151"/>
      <c r="DT423" s="151"/>
      <c r="DU423" s="151"/>
      <c r="DV423" s="151"/>
      <c r="DW423" s="151"/>
      <c r="DX423" s="151"/>
      <c r="DY423" s="151"/>
      <c r="DZ423" s="151"/>
      <c r="EA423" s="151"/>
      <c r="EB423" s="151"/>
      <c r="EC423" s="151"/>
      <c r="ED423" s="151"/>
      <c r="EE423" s="151"/>
      <c r="EF423" s="151"/>
      <c r="EG423" s="151"/>
      <c r="EH423" s="151"/>
      <c r="EI423" s="151"/>
      <c r="EJ423" s="151"/>
      <c r="EK423" s="151"/>
      <c r="EL423" s="151"/>
      <c r="EM423" s="151"/>
      <c r="EN423" s="151"/>
      <c r="EO423" s="151"/>
      <c r="EP423" s="151"/>
      <c r="EQ423" s="151"/>
      <c r="ER423" s="151"/>
    </row>
    <row r="424" s="76" customFormat="1" ht="11.25" customHeight="1"/>
    <row r="425" spans="2:133" s="76" customFormat="1" ht="11.25" customHeight="1">
      <c r="B425" s="361" t="s">
        <v>234</v>
      </c>
      <c r="C425" s="361"/>
      <c r="D425" s="361"/>
      <c r="E425" s="361"/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1"/>
      <c r="R425" s="361"/>
      <c r="S425" s="361"/>
      <c r="T425" s="361"/>
      <c r="U425" s="361"/>
      <c r="V425" s="361"/>
      <c r="W425" s="361"/>
      <c r="X425" s="361"/>
      <c r="Y425" s="361"/>
      <c r="Z425" s="361"/>
      <c r="AA425" s="361"/>
      <c r="AB425" s="361"/>
      <c r="AC425" s="361"/>
      <c r="AD425" s="361"/>
      <c r="AE425" s="361"/>
      <c r="AF425" s="361"/>
      <c r="AG425" s="361"/>
      <c r="AH425" s="361"/>
      <c r="AI425" s="361"/>
      <c r="AJ425" s="361"/>
      <c r="AK425" s="361"/>
      <c r="AL425" s="361"/>
      <c r="AM425" s="361"/>
      <c r="AN425" s="361"/>
      <c r="AO425" s="361"/>
      <c r="AP425" s="361"/>
      <c r="AQ425" s="361"/>
      <c r="AR425" s="361"/>
      <c r="AS425" s="361"/>
      <c r="AT425" s="361"/>
      <c r="AU425" s="361"/>
      <c r="AV425" s="361"/>
      <c r="AW425" s="361"/>
      <c r="AX425" s="361"/>
      <c r="AY425" s="361"/>
      <c r="AZ425" s="361"/>
      <c r="BA425" s="361"/>
      <c r="BB425" s="361"/>
      <c r="BC425" s="361"/>
      <c r="BD425" s="361"/>
      <c r="BE425" s="361"/>
      <c r="BF425" s="361"/>
      <c r="BG425" s="361"/>
      <c r="BH425" s="361"/>
      <c r="BI425" s="361"/>
      <c r="BJ425" s="361"/>
      <c r="BK425" s="361"/>
      <c r="BL425" s="361"/>
      <c r="BM425" s="361"/>
      <c r="BN425" s="361"/>
      <c r="BO425" s="361"/>
      <c r="BP425" s="361"/>
      <c r="BQ425" s="361"/>
      <c r="BR425" s="361"/>
      <c r="BS425" s="361"/>
      <c r="BT425" s="361"/>
      <c r="BU425" s="361"/>
      <c r="BV425" s="361"/>
      <c r="BW425" s="361"/>
      <c r="BX425" s="361"/>
      <c r="BY425" s="361"/>
      <c r="BZ425" s="361"/>
      <c r="CA425" s="361"/>
      <c r="CB425" s="361"/>
      <c r="CC425" s="361"/>
      <c r="CD425" s="361"/>
      <c r="CE425" s="361"/>
      <c r="CF425" s="361"/>
      <c r="CG425" s="361"/>
      <c r="CH425" s="361"/>
      <c r="CI425" s="361"/>
      <c r="CJ425" s="361"/>
      <c r="CK425" s="361"/>
      <c r="CL425" s="361"/>
      <c r="CM425" s="361"/>
      <c r="CN425" s="361"/>
      <c r="CO425" s="361"/>
      <c r="CP425" s="361"/>
      <c r="CQ425" s="361"/>
      <c r="CR425" s="361"/>
      <c r="CS425" s="361"/>
      <c r="CT425" s="361"/>
      <c r="CU425" s="361"/>
      <c r="CV425" s="361"/>
      <c r="CW425" s="361"/>
      <c r="CX425" s="361"/>
      <c r="CY425" s="361"/>
      <c r="CZ425" s="361"/>
      <c r="DA425" s="361"/>
      <c r="DB425" s="361"/>
      <c r="DC425" s="361"/>
      <c r="DD425" s="361"/>
      <c r="DE425" s="361"/>
      <c r="DF425" s="361"/>
      <c r="DG425" s="361"/>
      <c r="DH425" s="361"/>
      <c r="DI425" s="361"/>
      <c r="DJ425" s="361"/>
      <c r="DK425" s="361"/>
      <c r="DL425" s="361"/>
      <c r="DM425" s="361"/>
      <c r="DN425" s="361"/>
      <c r="DO425" s="361"/>
      <c r="DP425" s="361"/>
      <c r="DQ425" s="361"/>
      <c r="DR425" s="361"/>
      <c r="DS425" s="361"/>
      <c r="DT425" s="361"/>
      <c r="DU425" s="361"/>
      <c r="DV425" s="361"/>
      <c r="DW425" s="361"/>
      <c r="DX425" s="361"/>
      <c r="DY425" s="361"/>
      <c r="DZ425" s="361"/>
      <c r="EA425" s="361"/>
      <c r="EB425" s="361"/>
      <c r="EC425" s="361"/>
    </row>
    <row r="426" spans="2:151" s="76" customFormat="1" ht="21.75" customHeight="1" hidden="1">
      <c r="B426" s="347" t="s">
        <v>187</v>
      </c>
      <c r="C426" s="347"/>
      <c r="D426" s="347"/>
      <c r="E426" s="347"/>
      <c r="F426" s="347"/>
      <c r="G426" s="347"/>
      <c r="H426" s="347"/>
      <c r="I426" s="347"/>
      <c r="J426" s="347"/>
      <c r="K426" s="347"/>
      <c r="L426" s="347"/>
      <c r="M426" s="347"/>
      <c r="N426" s="347"/>
      <c r="O426" s="347"/>
      <c r="P426" s="347"/>
      <c r="Q426" s="347"/>
      <c r="R426" s="347"/>
      <c r="S426" s="347"/>
      <c r="T426" s="347"/>
      <c r="U426" s="347"/>
      <c r="V426" s="347"/>
      <c r="W426" s="347"/>
      <c r="X426" s="347"/>
      <c r="Y426" s="347"/>
      <c r="Z426" s="347"/>
      <c r="AA426" s="347"/>
      <c r="AB426" s="347"/>
      <c r="AC426" s="347"/>
      <c r="AD426" s="347"/>
      <c r="AE426" s="347"/>
      <c r="AF426" s="347"/>
      <c r="AG426" s="347"/>
      <c r="AH426" s="347"/>
      <c r="AI426" s="347"/>
      <c r="AJ426" s="347"/>
      <c r="AK426" s="347"/>
      <c r="AL426" s="347"/>
      <c r="AM426" s="347"/>
      <c r="AN426" s="347"/>
      <c r="AO426" s="347"/>
      <c r="AP426" s="347"/>
      <c r="AQ426" s="347"/>
      <c r="AR426" s="347"/>
      <c r="AS426" s="347"/>
      <c r="AT426" s="347"/>
      <c r="AU426" s="347"/>
      <c r="AV426" s="347"/>
      <c r="AW426" s="347"/>
      <c r="AX426" s="347"/>
      <c r="AY426" s="347"/>
      <c r="AZ426" s="347"/>
      <c r="BA426" s="347"/>
      <c r="BB426" s="347"/>
      <c r="BC426" s="347"/>
      <c r="BD426" s="347"/>
      <c r="BE426" s="347"/>
      <c r="BF426" s="347"/>
      <c r="BG426" s="347"/>
      <c r="BH426" s="347"/>
      <c r="BI426" s="347"/>
      <c r="BJ426" s="347"/>
      <c r="BK426" s="347"/>
      <c r="BL426" s="347"/>
      <c r="BM426" s="347"/>
      <c r="BN426" s="347"/>
      <c r="BO426" s="347"/>
      <c r="BP426" s="347"/>
      <c r="BQ426" s="347"/>
      <c r="BR426" s="347"/>
      <c r="BS426" s="347"/>
      <c r="BT426" s="347"/>
      <c r="BU426" s="347"/>
      <c r="BV426" s="347"/>
      <c r="BW426" s="347"/>
      <c r="BX426" s="347"/>
      <c r="BY426" s="347"/>
      <c r="BZ426" s="347"/>
      <c r="CA426" s="347"/>
      <c r="CB426" s="347"/>
      <c r="CC426" s="347"/>
      <c r="CD426" s="347"/>
      <c r="CE426" s="347"/>
      <c r="CF426" s="347"/>
      <c r="CG426" s="347"/>
      <c r="CH426" s="347"/>
      <c r="CI426" s="347"/>
      <c r="CJ426" s="347"/>
      <c r="CK426" s="347"/>
      <c r="CL426" s="347"/>
      <c r="CM426" s="347"/>
      <c r="CN426" s="347"/>
      <c r="CO426" s="347"/>
      <c r="CP426" s="347"/>
      <c r="CQ426" s="347"/>
      <c r="CR426" s="347"/>
      <c r="CS426" s="347"/>
      <c r="CT426" s="347"/>
      <c r="CU426" s="347"/>
      <c r="CV426" s="347"/>
      <c r="CW426" s="347"/>
      <c r="CX426" s="347"/>
      <c r="CY426" s="347"/>
      <c r="CZ426" s="347"/>
      <c r="DA426" s="347"/>
      <c r="DB426" s="347"/>
      <c r="DC426" s="347"/>
      <c r="DD426" s="347"/>
      <c r="DE426" s="347"/>
      <c r="DF426" s="347"/>
      <c r="DG426" s="347"/>
      <c r="DH426" s="347"/>
      <c r="DI426" s="347"/>
      <c r="DJ426" s="347"/>
      <c r="DK426" s="347"/>
      <c r="DL426" s="347"/>
      <c r="DM426" s="347"/>
      <c r="DN426" s="347"/>
      <c r="DO426" s="347"/>
      <c r="DP426" s="347"/>
      <c r="DQ426" s="347"/>
      <c r="DR426" s="347"/>
      <c r="DS426" s="347"/>
      <c r="DT426" s="347"/>
      <c r="DU426" s="347"/>
      <c r="DV426" s="347"/>
      <c r="DW426" s="347"/>
      <c r="DX426" s="347"/>
      <c r="DY426" s="347"/>
      <c r="DZ426" s="347"/>
      <c r="EA426" s="347"/>
      <c r="EB426" s="347"/>
      <c r="EC426" s="347"/>
      <c r="ED426" s="347"/>
      <c r="EE426" s="347"/>
      <c r="EF426" s="347"/>
      <c r="EG426" s="347"/>
      <c r="EH426" s="347"/>
      <c r="EI426" s="347"/>
      <c r="EJ426" s="347"/>
      <c r="EK426" s="347"/>
      <c r="EL426" s="347"/>
      <c r="EM426" s="347"/>
      <c r="EN426" s="347"/>
      <c r="EO426" s="347"/>
      <c r="EP426" s="347"/>
      <c r="EQ426" s="347"/>
      <c r="ER426" s="347"/>
      <c r="ES426" s="347"/>
      <c r="ET426" s="347"/>
      <c r="EU426" s="347"/>
    </row>
    <row r="427" s="76" customFormat="1" ht="11.25" customHeight="1"/>
    <row r="428" s="76" customFormat="1" ht="11.25" customHeight="1"/>
    <row r="429" spans="1:180" ht="32.25" customHeight="1">
      <c r="A429"/>
      <c r="B429" s="357" t="s">
        <v>138</v>
      </c>
      <c r="C429" s="357"/>
      <c r="D429" s="357"/>
      <c r="E429" s="357"/>
      <c r="F429" s="357"/>
      <c r="G429" s="357"/>
      <c r="H429" s="357"/>
      <c r="I429" s="357"/>
      <c r="J429" s="357"/>
      <c r="K429" s="357"/>
      <c r="L429" s="357"/>
      <c r="M429" s="357"/>
      <c r="N429" s="357"/>
      <c r="O429" s="357"/>
      <c r="P429" s="357"/>
      <c r="Q429" s="357"/>
      <c r="R429" s="357"/>
      <c r="S429" s="357"/>
      <c r="T429" s="357"/>
      <c r="U429" s="357"/>
      <c r="V429" s="357"/>
      <c r="W429" s="357"/>
      <c r="X429" s="357"/>
      <c r="Y429" s="357"/>
      <c r="Z429" s="357"/>
      <c r="AA429" s="357"/>
      <c r="AB429" s="357"/>
      <c r="AC429" s="357"/>
      <c r="AD429" s="357"/>
      <c r="AE429" s="357"/>
      <c r="AF429" s="357"/>
      <c r="AG429" s="357"/>
      <c r="AH429" s="357"/>
      <c r="AI429" s="357"/>
      <c r="AJ429" s="357"/>
      <c r="AK429" s="357"/>
      <c r="AL429" s="357"/>
      <c r="AM429" s="357"/>
      <c r="AN429" s="357"/>
      <c r="AO429" s="357"/>
      <c r="AP429" s="357"/>
      <c r="AQ429" s="357"/>
      <c r="AR429" s="357"/>
      <c r="AS429" s="357"/>
      <c r="AT429" s="357"/>
      <c r="AU429" s="357"/>
      <c r="AV429" s="357"/>
      <c r="AW429" s="357"/>
      <c r="AX429" s="357"/>
      <c r="AY429" s="357"/>
      <c r="AZ429" s="357"/>
      <c r="BA429" s="357"/>
      <c r="BB429" s="357"/>
      <c r="BC429" s="357"/>
      <c r="BD429" s="357"/>
      <c r="BE429" s="357"/>
      <c r="BF429" s="357"/>
      <c r="BG429" s="357"/>
      <c r="BH429" s="357"/>
      <c r="BI429" s="357"/>
      <c r="BJ429" s="357"/>
      <c r="BK429" s="357"/>
      <c r="BL429" s="357"/>
      <c r="BM429" s="357"/>
      <c r="BN429" s="357"/>
      <c r="BO429" s="357"/>
      <c r="BP429" s="357"/>
      <c r="BQ429" s="357"/>
      <c r="BR429" s="357"/>
      <c r="BS429" s="357"/>
      <c r="BT429" s="357"/>
      <c r="BU429" s="357"/>
      <c r="BV429" s="357"/>
      <c r="BW429" s="357"/>
      <c r="BX429" s="357"/>
      <c r="BY429" s="357"/>
      <c r="BZ429" s="357"/>
      <c r="CA429" s="357"/>
      <c r="CB429" s="357"/>
      <c r="CC429" s="357"/>
      <c r="CD429" s="357"/>
      <c r="CE429" s="357"/>
      <c r="CF429" s="357"/>
      <c r="CG429" s="357"/>
      <c r="CH429" s="357"/>
      <c r="CI429" s="357"/>
      <c r="CJ429" s="357"/>
      <c r="CK429" s="357"/>
      <c r="CL429" s="357"/>
      <c r="CM429" s="357"/>
      <c r="CN429" s="357"/>
      <c r="CO429" s="357"/>
      <c r="CP429" s="357"/>
      <c r="CQ429" s="357"/>
      <c r="CR429" s="357"/>
      <c r="CS429" s="357"/>
      <c r="CT429" s="357"/>
      <c r="CU429" s="357"/>
      <c r="CV429" s="357"/>
      <c r="CW429" s="357"/>
      <c r="CX429" s="357"/>
      <c r="CY429" s="357"/>
      <c r="CZ429" s="357"/>
      <c r="DA429" s="357"/>
      <c r="DB429" s="357"/>
      <c r="DC429" s="357"/>
      <c r="DD429" s="357"/>
      <c r="DE429" s="357"/>
      <c r="DF429" s="357"/>
      <c r="DG429" s="357"/>
      <c r="DH429" s="357"/>
      <c r="DI429" s="357"/>
      <c r="DJ429" s="357"/>
      <c r="DK429" s="357"/>
      <c r="DL429" s="357"/>
      <c r="DM429" s="357"/>
      <c r="DN429" s="357"/>
      <c r="DO429" s="357"/>
      <c r="DP429" s="357"/>
      <c r="DQ429" s="357"/>
      <c r="DR429" s="357"/>
      <c r="DS429" s="357"/>
      <c r="DT429" s="357"/>
      <c r="DU429" s="357"/>
      <c r="DV429" s="357"/>
      <c r="DW429" s="357"/>
      <c r="DX429" s="357"/>
      <c r="DY429" s="357"/>
      <c r="DZ429" s="357"/>
      <c r="EA429" s="357"/>
      <c r="EB429" s="357"/>
      <c r="EC429" s="357"/>
      <c r="ED429" s="357"/>
      <c r="EE429" s="357"/>
      <c r="EF429" s="357"/>
      <c r="EG429" s="357"/>
      <c r="EH429" s="357"/>
      <c r="EI429" s="357"/>
      <c r="EJ429" s="357"/>
      <c r="EK429" s="357"/>
      <c r="EL429" s="357"/>
      <c r="EM429" s="357"/>
      <c r="EN429" s="357"/>
      <c r="EO429" s="357"/>
      <c r="EP429" s="357"/>
      <c r="EQ429" s="357"/>
      <c r="ER429" s="357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</row>
    <row r="430" s="76" customFormat="1" ht="11.25" customHeight="1"/>
    <row r="431" s="76" customFormat="1" ht="11.25" customHeight="1"/>
    <row r="432" s="76" customFormat="1" ht="11.25" customHeight="1"/>
    <row r="433" spans="1:180" ht="32.25" customHeight="1">
      <c r="A433"/>
      <c r="B433" s="357" t="s">
        <v>138</v>
      </c>
      <c r="C433" s="357"/>
      <c r="D433" s="357"/>
      <c r="E433" s="357"/>
      <c r="F433" s="357"/>
      <c r="G433" s="357"/>
      <c r="H433" s="357"/>
      <c r="I433" s="357"/>
      <c r="J433" s="357"/>
      <c r="K433" s="357"/>
      <c r="L433" s="357"/>
      <c r="M433" s="357"/>
      <c r="N433" s="357"/>
      <c r="O433" s="357"/>
      <c r="P433" s="357"/>
      <c r="Q433" s="357"/>
      <c r="R433" s="357"/>
      <c r="S433" s="357"/>
      <c r="T433" s="357"/>
      <c r="U433" s="357"/>
      <c r="V433" s="357"/>
      <c r="W433" s="357"/>
      <c r="X433" s="357"/>
      <c r="Y433" s="357"/>
      <c r="Z433" s="357"/>
      <c r="AA433" s="357"/>
      <c r="AB433" s="357"/>
      <c r="AC433" s="357"/>
      <c r="AD433" s="357"/>
      <c r="AE433" s="357"/>
      <c r="AF433" s="357"/>
      <c r="AG433" s="357"/>
      <c r="AH433" s="357"/>
      <c r="AI433" s="357"/>
      <c r="AJ433" s="357"/>
      <c r="AK433" s="357"/>
      <c r="AL433" s="357"/>
      <c r="AM433" s="357"/>
      <c r="AN433" s="357"/>
      <c r="AO433" s="357"/>
      <c r="AP433" s="357"/>
      <c r="AQ433" s="357"/>
      <c r="AR433" s="357"/>
      <c r="AS433" s="357"/>
      <c r="AT433" s="357"/>
      <c r="AU433" s="357"/>
      <c r="AV433" s="357"/>
      <c r="AW433" s="357"/>
      <c r="AX433" s="357"/>
      <c r="AY433" s="357"/>
      <c r="AZ433" s="357"/>
      <c r="BA433" s="357"/>
      <c r="BB433" s="357"/>
      <c r="BC433" s="357"/>
      <c r="BD433" s="357"/>
      <c r="BE433" s="357"/>
      <c r="BF433" s="357"/>
      <c r="BG433" s="357"/>
      <c r="BH433" s="357"/>
      <c r="BI433" s="357"/>
      <c r="BJ433" s="357"/>
      <c r="BK433" s="357"/>
      <c r="BL433" s="357"/>
      <c r="BM433" s="357"/>
      <c r="BN433" s="357"/>
      <c r="BO433" s="357"/>
      <c r="BP433" s="357"/>
      <c r="BQ433" s="357"/>
      <c r="BR433" s="357"/>
      <c r="BS433" s="357"/>
      <c r="BT433" s="357"/>
      <c r="BU433" s="357"/>
      <c r="BV433" s="357"/>
      <c r="BW433" s="357"/>
      <c r="BX433" s="357"/>
      <c r="BY433" s="357"/>
      <c r="BZ433" s="357"/>
      <c r="CA433" s="357"/>
      <c r="CB433" s="357"/>
      <c r="CC433" s="357"/>
      <c r="CD433" s="357"/>
      <c r="CE433" s="357"/>
      <c r="CF433" s="357"/>
      <c r="CG433" s="357"/>
      <c r="CH433" s="357"/>
      <c r="CI433" s="357"/>
      <c r="CJ433" s="357"/>
      <c r="CK433" s="357"/>
      <c r="CL433" s="357"/>
      <c r="CM433" s="357"/>
      <c r="CN433" s="357"/>
      <c r="CO433" s="357"/>
      <c r="CP433" s="357"/>
      <c r="CQ433" s="357"/>
      <c r="CR433" s="357"/>
      <c r="CS433" s="357"/>
      <c r="CT433" s="357"/>
      <c r="CU433" s="357"/>
      <c r="CV433" s="357"/>
      <c r="CW433" s="357"/>
      <c r="CX433" s="357"/>
      <c r="CY433" s="357"/>
      <c r="CZ433" s="357"/>
      <c r="DA433" s="357"/>
      <c r="DB433" s="357"/>
      <c r="DC433" s="357"/>
      <c r="DD433" s="357"/>
      <c r="DE433" s="357"/>
      <c r="DF433" s="357"/>
      <c r="DG433" s="357"/>
      <c r="DH433" s="357"/>
      <c r="DI433" s="357"/>
      <c r="DJ433" s="357"/>
      <c r="DK433" s="357"/>
      <c r="DL433" s="357"/>
      <c r="DM433" s="357"/>
      <c r="DN433" s="357"/>
      <c r="DO433" s="357"/>
      <c r="DP433" s="357"/>
      <c r="DQ433" s="357"/>
      <c r="DR433" s="357"/>
      <c r="DS433" s="357"/>
      <c r="DT433" s="357"/>
      <c r="DU433" s="357"/>
      <c r="DV433" s="357"/>
      <c r="DW433" s="357"/>
      <c r="DX433" s="357"/>
      <c r="DY433" s="357"/>
      <c r="DZ433" s="357"/>
      <c r="EA433" s="357"/>
      <c r="EB433" s="357"/>
      <c r="EC433" s="357"/>
      <c r="ED433" s="357"/>
      <c r="EE433" s="357"/>
      <c r="EF433" s="357"/>
      <c r="EG433" s="357"/>
      <c r="EH433" s="357"/>
      <c r="EI433" s="357"/>
      <c r="EJ433" s="357"/>
      <c r="EK433" s="357"/>
      <c r="EL433" s="357"/>
      <c r="EM433" s="357"/>
      <c r="EN433" s="357"/>
      <c r="EO433" s="357"/>
      <c r="EP433" s="357"/>
      <c r="EQ433" s="357"/>
      <c r="ER433" s="357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</row>
    <row r="434" spans="1:180" ht="11.2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</row>
    <row r="435" ht="17.25" customHeight="1"/>
    <row r="436" spans="1:180" ht="11.25" customHeight="1">
      <c r="A436"/>
      <c r="B436"/>
      <c r="C436" s="281" t="s">
        <v>139</v>
      </c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358"/>
      <c r="T436" s="358"/>
      <c r="U436" s="358"/>
      <c r="V436" s="358"/>
      <c r="W436" s="358"/>
      <c r="X436" s="358"/>
      <c r="Y436" s="358"/>
      <c r="Z436" s="358"/>
      <c r="AA436" s="358"/>
      <c r="AB436" s="358"/>
      <c r="AC436" s="358"/>
      <c r="AD436" s="358"/>
      <c r="AE436" s="358"/>
      <c r="AF436" s="358"/>
      <c r="AG436" s="358"/>
      <c r="AH436" s="358"/>
      <c r="AI436" s="358"/>
      <c r="AJ436" s="358"/>
      <c r="AK436" s="358"/>
      <c r="AL436" s="358"/>
      <c r="AM436" s="358"/>
      <c r="AN436" s="358"/>
      <c r="AO436" s="358"/>
      <c r="AP436" s="358"/>
      <c r="AQ436" s="358"/>
      <c r="AR436" s="358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 s="360" t="s">
        <v>140</v>
      </c>
      <c r="CA436" s="360"/>
      <c r="CB436" s="360"/>
      <c r="CC436" s="360"/>
      <c r="CD436" s="360"/>
      <c r="CE436" s="360"/>
      <c r="CF436" s="360"/>
      <c r="CG436" s="360"/>
      <c r="CH436" s="360"/>
      <c r="CI436" s="360"/>
      <c r="CJ436" s="360"/>
      <c r="CK436" s="360"/>
      <c r="CL436" s="360"/>
      <c r="CM436" s="360"/>
      <c r="CN436" s="360"/>
      <c r="CO436" s="360"/>
      <c r="CP436" s="360"/>
      <c r="CQ436" s="360"/>
      <c r="CR436" s="360"/>
      <c r="CS436" s="360"/>
      <c r="CT436" s="360"/>
      <c r="CU436" s="360"/>
      <c r="CV436" s="360"/>
      <c r="CW436" s="360"/>
      <c r="CX436" s="360"/>
      <c r="CY436" s="360"/>
      <c r="CZ436" s="360"/>
      <c r="DA436" s="360"/>
      <c r="DB436" s="360"/>
      <c r="DC436" s="360"/>
      <c r="DD436" s="360"/>
      <c r="DE436" s="360"/>
      <c r="DF436" s="360"/>
      <c r="DG436" s="360"/>
      <c r="DH436" s="360"/>
      <c r="DI436" s="360"/>
      <c r="DJ436" s="360"/>
      <c r="DK436" s="360"/>
      <c r="DL436" s="360"/>
      <c r="DM436" s="360"/>
      <c r="DN436" s="360"/>
      <c r="DO436" s="360"/>
      <c r="DP436" s="360"/>
      <c r="DQ436" s="360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</row>
    <row r="437" spans="1:180" ht="11.2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356" t="s">
        <v>141</v>
      </c>
      <c r="T437" s="356"/>
      <c r="U437" s="356"/>
      <c r="V437" s="356"/>
      <c r="W437" s="356"/>
      <c r="X437" s="356"/>
      <c r="Y437" s="356"/>
      <c r="Z437" s="356"/>
      <c r="AA437" s="356"/>
      <c r="AB437" s="356"/>
      <c r="AC437" s="356"/>
      <c r="AD437" s="356"/>
      <c r="AE437" s="356"/>
      <c r="AF437" s="356"/>
      <c r="AG437" s="356"/>
      <c r="AH437" s="356"/>
      <c r="AI437" s="356"/>
      <c r="AJ437" s="356"/>
      <c r="AK437" s="356"/>
      <c r="AL437" s="356"/>
      <c r="AM437" s="356"/>
      <c r="AN437" s="356"/>
      <c r="AO437" s="356"/>
      <c r="AP437" s="356"/>
      <c r="AQ437" s="356"/>
      <c r="AR437" s="356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 s="356" t="s">
        <v>142</v>
      </c>
      <c r="CA437" s="356"/>
      <c r="CB437" s="356"/>
      <c r="CC437" s="356"/>
      <c r="CD437" s="356"/>
      <c r="CE437" s="356"/>
      <c r="CF437" s="356"/>
      <c r="CG437" s="356"/>
      <c r="CH437" s="356"/>
      <c r="CI437" s="356"/>
      <c r="CJ437" s="356"/>
      <c r="CK437" s="356"/>
      <c r="CL437" s="356"/>
      <c r="CM437" s="356"/>
      <c r="CN437" s="356"/>
      <c r="CO437" s="356"/>
      <c r="CP437" s="356"/>
      <c r="CQ437" s="356"/>
      <c r="CR437" s="356"/>
      <c r="CS437" s="356"/>
      <c r="CT437" s="356"/>
      <c r="CU437" s="356"/>
      <c r="CV437" s="356"/>
      <c r="CW437" s="356"/>
      <c r="CX437" s="356"/>
      <c r="CY437" s="356"/>
      <c r="CZ437" s="356"/>
      <c r="DA437" s="356"/>
      <c r="DB437" s="356"/>
      <c r="DC437" s="356"/>
      <c r="DD437" s="356"/>
      <c r="DE437" s="356"/>
      <c r="DF437" s="356"/>
      <c r="DG437" s="356"/>
      <c r="DH437" s="356"/>
      <c r="DI437" s="356"/>
      <c r="DJ437" s="356"/>
      <c r="DK437" s="356"/>
      <c r="DL437" s="356"/>
      <c r="DM437" s="356"/>
      <c r="DN437" s="356"/>
      <c r="DO437" s="356"/>
      <c r="DP437" s="356"/>
      <c r="DQ437" s="356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</row>
    <row r="438" ht="17.25" customHeight="1"/>
    <row r="439" spans="1:180" ht="14.25" customHeight="1">
      <c r="A439"/>
      <c r="B439"/>
      <c r="C439" s="281" t="s">
        <v>185</v>
      </c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358"/>
      <c r="T439" s="358"/>
      <c r="U439" s="358"/>
      <c r="V439" s="358"/>
      <c r="W439" s="358"/>
      <c r="X439" s="358"/>
      <c r="Y439" s="358"/>
      <c r="Z439" s="358"/>
      <c r="AA439" s="358"/>
      <c r="AB439" s="358"/>
      <c r="AC439" s="358"/>
      <c r="AD439" s="358"/>
      <c r="AE439" s="358"/>
      <c r="AF439" s="358"/>
      <c r="AG439" s="358"/>
      <c r="AH439" s="358"/>
      <c r="AI439" s="358"/>
      <c r="AJ439" s="358"/>
      <c r="AK439" s="358"/>
      <c r="AL439" s="358"/>
      <c r="AM439" s="358"/>
      <c r="AN439" s="358"/>
      <c r="AO439" s="358"/>
      <c r="AP439" s="358"/>
      <c r="AQ439" s="358"/>
      <c r="AR439" s="358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 s="359" t="s">
        <v>186</v>
      </c>
      <c r="CA439" s="360"/>
      <c r="CB439" s="360"/>
      <c r="CC439" s="360"/>
      <c r="CD439" s="360"/>
      <c r="CE439" s="360"/>
      <c r="CF439" s="360"/>
      <c r="CG439" s="360"/>
      <c r="CH439" s="360"/>
      <c r="CI439" s="360"/>
      <c r="CJ439" s="360"/>
      <c r="CK439" s="360"/>
      <c r="CL439" s="360"/>
      <c r="CM439" s="360"/>
      <c r="CN439" s="360"/>
      <c r="CO439" s="360"/>
      <c r="CP439" s="360"/>
      <c r="CQ439" s="360"/>
      <c r="CR439" s="360"/>
      <c r="CS439" s="360"/>
      <c r="CT439" s="360"/>
      <c r="CU439" s="360"/>
      <c r="CV439" s="360"/>
      <c r="CW439" s="360"/>
      <c r="CX439" s="360"/>
      <c r="CY439" s="360"/>
      <c r="CZ439" s="360"/>
      <c r="DA439" s="360"/>
      <c r="DB439" s="360"/>
      <c r="DC439" s="360"/>
      <c r="DD439" s="360"/>
      <c r="DE439" s="360"/>
      <c r="DF439" s="360"/>
      <c r="DG439" s="360"/>
      <c r="DH439" s="360"/>
      <c r="DI439" s="360"/>
      <c r="DJ439" s="360"/>
      <c r="DK439" s="360"/>
      <c r="DL439" s="360"/>
      <c r="DM439" s="360"/>
      <c r="DN439" s="360"/>
      <c r="DO439" s="360"/>
      <c r="DP439" s="360"/>
      <c r="DQ439" s="360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</row>
    <row r="440" spans="1:180" ht="11.2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 s="356" t="s">
        <v>141</v>
      </c>
      <c r="T440" s="356"/>
      <c r="U440" s="356"/>
      <c r="V440" s="356"/>
      <c r="W440" s="356"/>
      <c r="X440" s="356"/>
      <c r="Y440" s="356"/>
      <c r="Z440" s="356"/>
      <c r="AA440" s="356"/>
      <c r="AB440" s="356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6"/>
      <c r="AN440" s="356"/>
      <c r="AO440" s="356"/>
      <c r="AP440" s="356"/>
      <c r="AQ440" s="356"/>
      <c r="AR440" s="356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 s="356" t="s">
        <v>142</v>
      </c>
      <c r="CA440" s="356"/>
      <c r="CB440" s="356"/>
      <c r="CC440" s="356"/>
      <c r="CD440" s="356"/>
      <c r="CE440" s="356"/>
      <c r="CF440" s="356"/>
      <c r="CG440" s="356"/>
      <c r="CH440" s="356"/>
      <c r="CI440" s="356"/>
      <c r="CJ440" s="356"/>
      <c r="CK440" s="356"/>
      <c r="CL440" s="356"/>
      <c r="CM440" s="356"/>
      <c r="CN440" s="356"/>
      <c r="CO440" s="356"/>
      <c r="CP440" s="356"/>
      <c r="CQ440" s="356"/>
      <c r="CR440" s="356"/>
      <c r="CS440" s="356"/>
      <c r="CT440" s="356"/>
      <c r="CU440" s="356"/>
      <c r="CV440" s="356"/>
      <c r="CW440" s="356"/>
      <c r="CX440" s="356"/>
      <c r="CY440" s="356"/>
      <c r="CZ440" s="356"/>
      <c r="DA440" s="356"/>
      <c r="DB440" s="356"/>
      <c r="DC440" s="356"/>
      <c r="DD440" s="356"/>
      <c r="DE440" s="356"/>
      <c r="DF440" s="356"/>
      <c r="DG440" s="356"/>
      <c r="DH440" s="356"/>
      <c r="DI440" s="356"/>
      <c r="DJ440" s="356"/>
      <c r="DK440" s="356"/>
      <c r="DL440" s="356"/>
      <c r="DM440" s="356"/>
      <c r="DN440" s="356"/>
      <c r="DO440" s="356"/>
      <c r="DP440" s="356"/>
      <c r="DQ440" s="356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</row>
  </sheetData>
  <sheetProtection/>
  <mergeCells count="1732">
    <mergeCell ref="FM35:FV35"/>
    <mergeCell ref="AO41:BD41"/>
    <mergeCell ref="AC105:AN105"/>
    <mergeCell ref="AC104:AN104"/>
    <mergeCell ref="AO104:BA104"/>
    <mergeCell ref="AO105:BA105"/>
    <mergeCell ref="AP69:BB69"/>
    <mergeCell ref="BV35:CL35"/>
    <mergeCell ref="AO35:BF35"/>
    <mergeCell ref="EZ35:FL35"/>
    <mergeCell ref="AC49:AN49"/>
    <mergeCell ref="FD392:FO392"/>
    <mergeCell ref="FA389:FM389"/>
    <mergeCell ref="B338:ED338"/>
    <mergeCell ref="CM35:CU35"/>
    <mergeCell ref="CV35:DO35"/>
    <mergeCell ref="DP35:EB35"/>
    <mergeCell ref="EC35:EL35"/>
    <mergeCell ref="EM35:EY35"/>
    <mergeCell ref="C35:F35"/>
    <mergeCell ref="H35:U35"/>
    <mergeCell ref="FA380:FM380"/>
    <mergeCell ref="FA377:FM378"/>
    <mergeCell ref="AL333:DG333"/>
    <mergeCell ref="DH333:DV333"/>
    <mergeCell ref="EI333:ET333"/>
    <mergeCell ref="B353:FR353"/>
    <mergeCell ref="B340:B341"/>
    <mergeCell ref="C333:N333"/>
    <mergeCell ref="O333:AK333"/>
    <mergeCell ref="C334:N334"/>
    <mergeCell ref="C320:O320"/>
    <mergeCell ref="B270:C270"/>
    <mergeCell ref="AI274:BI274"/>
    <mergeCell ref="P320:AK320"/>
    <mergeCell ref="D271:EP271"/>
    <mergeCell ref="BJ272:CB272"/>
    <mergeCell ref="B272:C272"/>
    <mergeCell ref="D272:X272"/>
    <mergeCell ref="DS311:EE311"/>
    <mergeCell ref="EP311:EX311"/>
    <mergeCell ref="B274:C274"/>
    <mergeCell ref="D274:X274"/>
    <mergeCell ref="Y274:AH274"/>
    <mergeCell ref="BJ274:CB274"/>
    <mergeCell ref="DC274:DT274"/>
    <mergeCell ref="DC272:DT272"/>
    <mergeCell ref="D273:EP273"/>
    <mergeCell ref="DH317:EH317"/>
    <mergeCell ref="CA311:CO311"/>
    <mergeCell ref="DS312:EE312"/>
    <mergeCell ref="EP312:EX312"/>
    <mergeCell ref="D276:EP276"/>
    <mergeCell ref="BJ277:CB277"/>
    <mergeCell ref="AI279:BI279"/>
    <mergeCell ref="AI216:BI217"/>
    <mergeCell ref="DC244:DT244"/>
    <mergeCell ref="Y272:AH272"/>
    <mergeCell ref="AI272:BI272"/>
    <mergeCell ref="DC207:DP207"/>
    <mergeCell ref="DC208:DP208"/>
    <mergeCell ref="DC270:DT270"/>
    <mergeCell ref="DC210:DP210"/>
    <mergeCell ref="DC216:EQ216"/>
    <mergeCell ref="BJ217:CB217"/>
    <mergeCell ref="BD133:BS133"/>
    <mergeCell ref="B268:C268"/>
    <mergeCell ref="D268:EP268"/>
    <mergeCell ref="D269:EP269"/>
    <mergeCell ref="BJ210:BX210"/>
    <mergeCell ref="BY210:CL210"/>
    <mergeCell ref="DQ210:EC210"/>
    <mergeCell ref="D219:EP219"/>
    <mergeCell ref="BJ216:DB216"/>
    <mergeCell ref="CN210:DA210"/>
    <mergeCell ref="BG52:BU52"/>
    <mergeCell ref="B194:C194"/>
    <mergeCell ref="D194:X194"/>
    <mergeCell ref="Y194:AG194"/>
    <mergeCell ref="AH194:BH194"/>
    <mergeCell ref="DP52:EB52"/>
    <mergeCell ref="B53:ED53"/>
    <mergeCell ref="C134:V134"/>
    <mergeCell ref="BD134:BS134"/>
    <mergeCell ref="BT134:CH134"/>
    <mergeCell ref="AO49:BF49"/>
    <mergeCell ref="BG49:BU49"/>
    <mergeCell ref="W133:AC133"/>
    <mergeCell ref="C133:V133"/>
    <mergeCell ref="DM133:EA133"/>
    <mergeCell ref="W134:AC134"/>
    <mergeCell ref="BT133:CH133"/>
    <mergeCell ref="H52:U52"/>
    <mergeCell ref="V52:AB52"/>
    <mergeCell ref="C131:U131"/>
    <mergeCell ref="AC61:AN61"/>
    <mergeCell ref="AC60:AN60"/>
    <mergeCell ref="BV52:CL52"/>
    <mergeCell ref="H50:U50"/>
    <mergeCell ref="C47:G47"/>
    <mergeCell ref="H49:U49"/>
    <mergeCell ref="V47:AB47"/>
    <mergeCell ref="V50:AB50"/>
    <mergeCell ref="BV47:CL47"/>
    <mergeCell ref="AO51:BF51"/>
    <mergeCell ref="H51:U51"/>
    <mergeCell ref="V51:AB51"/>
    <mergeCell ref="H47:U47"/>
    <mergeCell ref="AC47:AN47"/>
    <mergeCell ref="AC51:AN51"/>
    <mergeCell ref="V49:AB49"/>
    <mergeCell ref="B203:C203"/>
    <mergeCell ref="D203:X203"/>
    <mergeCell ref="B200:C200"/>
    <mergeCell ref="B141:C142"/>
    <mergeCell ref="D141:X142"/>
    <mergeCell ref="B146:C146"/>
    <mergeCell ref="B148:C148"/>
    <mergeCell ref="B143:C143"/>
    <mergeCell ref="D151:EP151"/>
    <mergeCell ref="D147:EP147"/>
    <mergeCell ref="CN208:DB208"/>
    <mergeCell ref="D146:EP146"/>
    <mergeCell ref="C40:F40"/>
    <mergeCell ref="H48:U48"/>
    <mergeCell ref="BG46:BU46"/>
    <mergeCell ref="V48:AB48"/>
    <mergeCell ref="BG48:BU48"/>
    <mergeCell ref="AO47:BF47"/>
    <mergeCell ref="BG47:BU47"/>
    <mergeCell ref="BG41:BU41"/>
    <mergeCell ref="CN190:DA190"/>
    <mergeCell ref="BI190:BV190"/>
    <mergeCell ref="BX204:CL204"/>
    <mergeCell ref="CN194:DA194"/>
    <mergeCell ref="EZ32:FL32"/>
    <mergeCell ref="DP32:EB32"/>
    <mergeCell ref="DM131:EA131"/>
    <mergeCell ref="CN141:DP141"/>
    <mergeCell ref="EC38:EL38"/>
    <mergeCell ref="CM41:CU41"/>
    <mergeCell ref="DQ194:EC194"/>
    <mergeCell ref="DC217:DT217"/>
    <mergeCell ref="DP49:EB49"/>
    <mergeCell ref="DP51:EB51"/>
    <mergeCell ref="EC58:EL58"/>
    <mergeCell ref="DP63:EB63"/>
    <mergeCell ref="EF206:EQ206"/>
    <mergeCell ref="DQ206:ED206"/>
    <mergeCell ref="D205:EP205"/>
    <mergeCell ref="DB206:DO206"/>
    <mergeCell ref="B24:EC24"/>
    <mergeCell ref="B29:ED29"/>
    <mergeCell ref="B25:EC25"/>
    <mergeCell ref="B31:B32"/>
    <mergeCell ref="C31:G32"/>
    <mergeCell ref="EC31:FV31"/>
    <mergeCell ref="FM32:FV32"/>
    <mergeCell ref="EC32:EL32"/>
    <mergeCell ref="EM32:EY32"/>
    <mergeCell ref="B27:ED27"/>
    <mergeCell ref="H34:U34"/>
    <mergeCell ref="H31:U32"/>
    <mergeCell ref="V34:AB34"/>
    <mergeCell ref="AO33:BF33"/>
    <mergeCell ref="EC33:EL33"/>
    <mergeCell ref="EC34:EL34"/>
    <mergeCell ref="DP34:EB34"/>
    <mergeCell ref="V31:BU31"/>
    <mergeCell ref="V32:AB32"/>
    <mergeCell ref="CV32:DO32"/>
    <mergeCell ref="AC32:AN32"/>
    <mergeCell ref="AO32:BF32"/>
    <mergeCell ref="BV32:CL32"/>
    <mergeCell ref="CM32:CU32"/>
    <mergeCell ref="BG32:BU32"/>
    <mergeCell ref="BV31:EB31"/>
    <mergeCell ref="B7:BJ7"/>
    <mergeCell ref="CJ7:CW7"/>
    <mergeCell ref="B10:BK10"/>
    <mergeCell ref="BZ11:DQ11"/>
    <mergeCell ref="BZ13:CN13"/>
    <mergeCell ref="B22:ED22"/>
    <mergeCell ref="B13:BJ13"/>
    <mergeCell ref="BV34:CL34"/>
    <mergeCell ref="BG33:BU33"/>
    <mergeCell ref="BV33:CL33"/>
    <mergeCell ref="CV33:DO33"/>
    <mergeCell ref="B23:EE23"/>
    <mergeCell ref="B16:BJ16"/>
    <mergeCell ref="B17:ED17"/>
    <mergeCell ref="B18:DQ18"/>
    <mergeCell ref="B20:ED20"/>
    <mergeCell ref="B21:ED21"/>
    <mergeCell ref="CM34:CU34"/>
    <mergeCell ref="FM36:FV36"/>
    <mergeCell ref="EM36:EY36"/>
    <mergeCell ref="EZ36:FL36"/>
    <mergeCell ref="C33:G33"/>
    <mergeCell ref="H33:U33"/>
    <mergeCell ref="V33:AB33"/>
    <mergeCell ref="AC33:AN33"/>
    <mergeCell ref="FM34:FV34"/>
    <mergeCell ref="AC34:AN34"/>
    <mergeCell ref="AO34:BF34"/>
    <mergeCell ref="BG34:BU34"/>
    <mergeCell ref="BG36:BU36"/>
    <mergeCell ref="BG35:BU35"/>
    <mergeCell ref="FM33:FV33"/>
    <mergeCell ref="EZ33:FL33"/>
    <mergeCell ref="EM33:EY33"/>
    <mergeCell ref="DP33:EB33"/>
    <mergeCell ref="BV36:CL36"/>
    <mergeCell ref="CM33:CU33"/>
    <mergeCell ref="C37:G37"/>
    <mergeCell ref="H37:U37"/>
    <mergeCell ref="V37:AB37"/>
    <mergeCell ref="V35:AB35"/>
    <mergeCell ref="AC35:AN35"/>
    <mergeCell ref="BV37:CL37"/>
    <mergeCell ref="H36:U36"/>
    <mergeCell ref="V36:AB36"/>
    <mergeCell ref="AC36:AN36"/>
    <mergeCell ref="AO36:BF36"/>
    <mergeCell ref="DP38:EB38"/>
    <mergeCell ref="BV38:CL38"/>
    <mergeCell ref="AD38:AN38"/>
    <mergeCell ref="BG38:BU38"/>
    <mergeCell ref="CN38:CX38"/>
    <mergeCell ref="DA38:DO38"/>
    <mergeCell ref="CM37:CU37"/>
    <mergeCell ref="DP37:EB37"/>
    <mergeCell ref="EC37:EL37"/>
    <mergeCell ref="CV36:DO36"/>
    <mergeCell ref="DP36:EB36"/>
    <mergeCell ref="CM36:CU36"/>
    <mergeCell ref="EC36:EL36"/>
    <mergeCell ref="FM38:FV38"/>
    <mergeCell ref="H40:U40"/>
    <mergeCell ref="V40:AB40"/>
    <mergeCell ref="AC40:AN40"/>
    <mergeCell ref="AO40:BF40"/>
    <mergeCell ref="BG40:BU40"/>
    <mergeCell ref="DP40:EB40"/>
    <mergeCell ref="H38:U38"/>
    <mergeCell ref="V38:AB38"/>
    <mergeCell ref="FM40:FV40"/>
    <mergeCell ref="FM41:FV41"/>
    <mergeCell ref="EC40:EL40"/>
    <mergeCell ref="EM40:EY40"/>
    <mergeCell ref="EC41:EL41"/>
    <mergeCell ref="EZ40:FL40"/>
    <mergeCell ref="BV41:CL41"/>
    <mergeCell ref="BV40:CL40"/>
    <mergeCell ref="DP41:EB41"/>
    <mergeCell ref="CV40:DO40"/>
    <mergeCell ref="CV46:DO46"/>
    <mergeCell ref="DP46:EB46"/>
    <mergeCell ref="AC41:AN41"/>
    <mergeCell ref="CV41:DO41"/>
    <mergeCell ref="H45:U46"/>
    <mergeCell ref="V45:BU45"/>
    <mergeCell ref="AO46:BF46"/>
    <mergeCell ref="V46:AB46"/>
    <mergeCell ref="AC46:AN46"/>
    <mergeCell ref="CM40:CU40"/>
    <mergeCell ref="BV46:CL46"/>
    <mergeCell ref="CM46:CU46"/>
    <mergeCell ref="B43:ED43"/>
    <mergeCell ref="B45:B46"/>
    <mergeCell ref="H41:U41"/>
    <mergeCell ref="V41:AB41"/>
    <mergeCell ref="C45:G46"/>
    <mergeCell ref="BV45:EB45"/>
    <mergeCell ref="CM47:CU47"/>
    <mergeCell ref="CV47:DO47"/>
    <mergeCell ref="DP47:EB47"/>
    <mergeCell ref="CM49:CU49"/>
    <mergeCell ref="CV49:DO49"/>
    <mergeCell ref="BV50:CL50"/>
    <mergeCell ref="BV48:CL48"/>
    <mergeCell ref="BV49:CL49"/>
    <mergeCell ref="DP48:EB48"/>
    <mergeCell ref="DP50:EB50"/>
    <mergeCell ref="BG50:BU50"/>
    <mergeCell ref="BG51:BU51"/>
    <mergeCell ref="CV51:DO51"/>
    <mergeCell ref="CM51:CU51"/>
    <mergeCell ref="BV51:CL51"/>
    <mergeCell ref="EM58:EY58"/>
    <mergeCell ref="DP58:EB58"/>
    <mergeCell ref="EC57:FV57"/>
    <mergeCell ref="BV57:EB57"/>
    <mergeCell ref="FM58:FV58"/>
    <mergeCell ref="EZ58:FL58"/>
    <mergeCell ref="CM58:CU58"/>
    <mergeCell ref="CV58:DO58"/>
    <mergeCell ref="BV58:CL58"/>
    <mergeCell ref="B55:ED55"/>
    <mergeCell ref="B57:B58"/>
    <mergeCell ref="C57:G58"/>
    <mergeCell ref="AO58:BF58"/>
    <mergeCell ref="BG58:BU58"/>
    <mergeCell ref="AC58:AN58"/>
    <mergeCell ref="AO59:BF59"/>
    <mergeCell ref="BG59:BU59"/>
    <mergeCell ref="CV59:DO59"/>
    <mergeCell ref="AO60:AZ60"/>
    <mergeCell ref="BV61:CL61"/>
    <mergeCell ref="BH60:BU60"/>
    <mergeCell ref="BV60:CL60"/>
    <mergeCell ref="CM60:CU60"/>
    <mergeCell ref="EZ59:FL59"/>
    <mergeCell ref="FL63:FU63"/>
    <mergeCell ref="DP59:EB59"/>
    <mergeCell ref="EC59:EL59"/>
    <mergeCell ref="FM59:FV59"/>
    <mergeCell ref="EC63:EM63"/>
    <mergeCell ref="FL60:FU60"/>
    <mergeCell ref="EC61:EM61"/>
    <mergeCell ref="DP60:EB60"/>
    <mergeCell ref="FL61:FU61"/>
    <mergeCell ref="EM59:EY59"/>
    <mergeCell ref="V61:AB61"/>
    <mergeCell ref="BH63:BU63"/>
    <mergeCell ref="BV63:CL63"/>
    <mergeCell ref="EC60:EM60"/>
    <mergeCell ref="BH61:BU61"/>
    <mergeCell ref="DP61:EB61"/>
    <mergeCell ref="BV59:CL59"/>
    <mergeCell ref="CM59:CU59"/>
    <mergeCell ref="V59:AB59"/>
    <mergeCell ref="C59:G59"/>
    <mergeCell ref="C62:F62"/>
    <mergeCell ref="G62:U62"/>
    <mergeCell ref="C61:F61"/>
    <mergeCell ref="G61:U61"/>
    <mergeCell ref="G60:U60"/>
    <mergeCell ref="CM62:CU62"/>
    <mergeCell ref="G63:U63"/>
    <mergeCell ref="C64:F64"/>
    <mergeCell ref="G64:U64"/>
    <mergeCell ref="V64:AB64"/>
    <mergeCell ref="BH64:BU64"/>
    <mergeCell ref="V63:AB63"/>
    <mergeCell ref="EC65:EM65"/>
    <mergeCell ref="V60:AB60"/>
    <mergeCell ref="H59:U59"/>
    <mergeCell ref="DA64:DN64"/>
    <mergeCell ref="CN63:CV63"/>
    <mergeCell ref="DA63:DN63"/>
    <mergeCell ref="CN64:CX64"/>
    <mergeCell ref="AC62:AN62"/>
    <mergeCell ref="BH62:BU62"/>
    <mergeCell ref="AC59:AN59"/>
    <mergeCell ref="C67:F67"/>
    <mergeCell ref="G65:U65"/>
    <mergeCell ref="V65:AB65"/>
    <mergeCell ref="C66:F66"/>
    <mergeCell ref="G66:U66"/>
    <mergeCell ref="V66:AB66"/>
    <mergeCell ref="DP66:EB66"/>
    <mergeCell ref="FL64:FU64"/>
    <mergeCell ref="G67:U67"/>
    <mergeCell ref="BV64:CL64"/>
    <mergeCell ref="DP64:EB64"/>
    <mergeCell ref="CM65:CU65"/>
    <mergeCell ref="DP65:EB65"/>
    <mergeCell ref="EC64:EM64"/>
    <mergeCell ref="AC65:AN65"/>
    <mergeCell ref="BH66:BU66"/>
    <mergeCell ref="AC67:AN67"/>
    <mergeCell ref="BH65:BU65"/>
    <mergeCell ref="BH67:BU67"/>
    <mergeCell ref="BV65:CL65"/>
    <mergeCell ref="BV69:CL69"/>
    <mergeCell ref="AC69:AN69"/>
    <mergeCell ref="FM74:FV74"/>
    <mergeCell ref="BV74:CL74"/>
    <mergeCell ref="CM74:CU74"/>
    <mergeCell ref="EC73:FV73"/>
    <mergeCell ref="EM74:EY74"/>
    <mergeCell ref="DP67:EB67"/>
    <mergeCell ref="FL69:FU69"/>
    <mergeCell ref="CM67:CU67"/>
    <mergeCell ref="EC69:EM69"/>
    <mergeCell ref="EZ74:FL74"/>
    <mergeCell ref="DP74:EB74"/>
    <mergeCell ref="EC74:EL74"/>
    <mergeCell ref="BV73:EB73"/>
    <mergeCell ref="DP69:EB69"/>
    <mergeCell ref="DA69:DN69"/>
    <mergeCell ref="DA68:DN68"/>
    <mergeCell ref="B73:B74"/>
    <mergeCell ref="C73:G74"/>
    <mergeCell ref="H73:U74"/>
    <mergeCell ref="V73:BU73"/>
    <mergeCell ref="AC74:AN74"/>
    <mergeCell ref="V74:AB74"/>
    <mergeCell ref="C75:G75"/>
    <mergeCell ref="AO74:BF74"/>
    <mergeCell ref="BG74:BU74"/>
    <mergeCell ref="V75:AB75"/>
    <mergeCell ref="AC75:AN75"/>
    <mergeCell ref="BG75:BU75"/>
    <mergeCell ref="FM75:FV75"/>
    <mergeCell ref="EZ75:FL75"/>
    <mergeCell ref="EM75:EY75"/>
    <mergeCell ref="EC75:EL75"/>
    <mergeCell ref="BV84:CL84"/>
    <mergeCell ref="DP84:EB84"/>
    <mergeCell ref="BV83:CL83"/>
    <mergeCell ref="BV82:CL82"/>
    <mergeCell ref="CM82:CU82"/>
    <mergeCell ref="DP83:EB83"/>
    <mergeCell ref="AC82:AN82"/>
    <mergeCell ref="CV82:DO82"/>
    <mergeCell ref="DP82:EB82"/>
    <mergeCell ref="G76:U76"/>
    <mergeCell ref="V86:AB86"/>
    <mergeCell ref="V80:BU80"/>
    <mergeCell ref="B78:ED78"/>
    <mergeCell ref="CM81:CU81"/>
    <mergeCell ref="C82:G82"/>
    <mergeCell ref="H82:U82"/>
    <mergeCell ref="BH86:BU86"/>
    <mergeCell ref="G86:U86"/>
    <mergeCell ref="AO93:BF93"/>
    <mergeCell ref="G88:U88"/>
    <mergeCell ref="V88:AB88"/>
    <mergeCell ref="B80:B81"/>
    <mergeCell ref="C80:G81"/>
    <mergeCell ref="H80:U81"/>
    <mergeCell ref="BH84:BU84"/>
    <mergeCell ref="AO82:BF82"/>
    <mergeCell ref="V83:AB83"/>
    <mergeCell ref="G84:U84"/>
    <mergeCell ref="V84:AB84"/>
    <mergeCell ref="BH83:BU83"/>
    <mergeCell ref="BG81:BU81"/>
    <mergeCell ref="C87:F87"/>
    <mergeCell ref="G87:U87"/>
    <mergeCell ref="V87:AB87"/>
    <mergeCell ref="BH87:BU87"/>
    <mergeCell ref="BG82:BU82"/>
    <mergeCell ref="BV86:CL86"/>
    <mergeCell ref="DP86:EB86"/>
    <mergeCell ref="DP88:EB88"/>
    <mergeCell ref="BG93:BU93"/>
    <mergeCell ref="BV87:CL87"/>
    <mergeCell ref="BV88:CL88"/>
    <mergeCell ref="B90:ED90"/>
    <mergeCell ref="B92:B93"/>
    <mergeCell ref="C92:G93"/>
    <mergeCell ref="H92:U93"/>
    <mergeCell ref="DP87:EB87"/>
    <mergeCell ref="V92:BU92"/>
    <mergeCell ref="G95:U95"/>
    <mergeCell ref="DP93:EB93"/>
    <mergeCell ref="BV93:CL93"/>
    <mergeCell ref="V93:AB93"/>
    <mergeCell ref="AC93:AN93"/>
    <mergeCell ref="AO94:BF94"/>
    <mergeCell ref="BG94:BU94"/>
    <mergeCell ref="V94:AB94"/>
    <mergeCell ref="BV94:CL94"/>
    <mergeCell ref="DY101:FT101"/>
    <mergeCell ref="CU102:DI102"/>
    <mergeCell ref="CV94:DO94"/>
    <mergeCell ref="CM94:CU94"/>
    <mergeCell ref="EX103:FI103"/>
    <mergeCell ref="FJ103:FT103"/>
    <mergeCell ref="EX102:FI102"/>
    <mergeCell ref="BB104:BQ104"/>
    <mergeCell ref="B99:ED99"/>
    <mergeCell ref="B101:B102"/>
    <mergeCell ref="C101:U102"/>
    <mergeCell ref="FJ104:FT104"/>
    <mergeCell ref="CU103:DI103"/>
    <mergeCell ref="V102:AB102"/>
    <mergeCell ref="DY102:EJ102"/>
    <mergeCell ref="BB102:BQ102"/>
    <mergeCell ref="EK103:EW103"/>
    <mergeCell ref="EK102:EW102"/>
    <mergeCell ref="AC102:AN102"/>
    <mergeCell ref="BR102:CF102"/>
    <mergeCell ref="AC103:AN103"/>
    <mergeCell ref="C107:U107"/>
    <mergeCell ref="FJ102:FT102"/>
    <mergeCell ref="FJ108:FT108"/>
    <mergeCell ref="BR108:CF108"/>
    <mergeCell ref="DY108:EJ108"/>
    <mergeCell ref="DJ106:DX106"/>
    <mergeCell ref="DY106:EJ106"/>
    <mergeCell ref="DJ105:DX105"/>
    <mergeCell ref="DJ107:DX107"/>
    <mergeCell ref="DY107:EJ107"/>
    <mergeCell ref="C106:U106"/>
    <mergeCell ref="V106:AB106"/>
    <mergeCell ref="BB106:BQ106"/>
    <mergeCell ref="BR106:CF106"/>
    <mergeCell ref="FJ105:FT105"/>
    <mergeCell ref="FJ106:FT106"/>
    <mergeCell ref="C105:U105"/>
    <mergeCell ref="V105:AB105"/>
    <mergeCell ref="BB105:BQ105"/>
    <mergeCell ref="BR105:CF105"/>
    <mergeCell ref="FJ107:FT107"/>
    <mergeCell ref="V107:AB107"/>
    <mergeCell ref="BB107:BQ107"/>
    <mergeCell ref="BR107:CF107"/>
    <mergeCell ref="DY105:EJ105"/>
    <mergeCell ref="C110:U110"/>
    <mergeCell ref="V110:AB110"/>
    <mergeCell ref="BB108:BQ108"/>
    <mergeCell ref="DJ108:DX108"/>
    <mergeCell ref="C109:U109"/>
    <mergeCell ref="V109:AB109"/>
    <mergeCell ref="C108:U108"/>
    <mergeCell ref="V108:AB108"/>
    <mergeCell ref="C113:U113"/>
    <mergeCell ref="V113:AB113"/>
    <mergeCell ref="C114:U114"/>
    <mergeCell ref="C115:U115"/>
    <mergeCell ref="V114:AB114"/>
    <mergeCell ref="V115:AB115"/>
    <mergeCell ref="FJ115:FT115"/>
    <mergeCell ref="DY114:EJ114"/>
    <mergeCell ref="FJ113:FT113"/>
    <mergeCell ref="DJ114:DX114"/>
    <mergeCell ref="CJ114:CT114"/>
    <mergeCell ref="CV114:DI114"/>
    <mergeCell ref="FJ114:FT114"/>
    <mergeCell ref="BB113:BQ113"/>
    <mergeCell ref="DY113:EJ113"/>
    <mergeCell ref="AD114:AN114"/>
    <mergeCell ref="BB115:BQ115"/>
    <mergeCell ref="BR115:CF115"/>
    <mergeCell ref="BR114:CF114"/>
    <mergeCell ref="BB114:BQ114"/>
    <mergeCell ref="AQ114:BA114"/>
    <mergeCell ref="DJ117:DX117"/>
    <mergeCell ref="DY117:EJ117"/>
    <mergeCell ref="BR113:CF113"/>
    <mergeCell ref="DJ115:DX115"/>
    <mergeCell ref="DY115:EJ115"/>
    <mergeCell ref="CJ116:CT116"/>
    <mergeCell ref="DK116:DW116"/>
    <mergeCell ref="CX116:DI116"/>
    <mergeCell ref="BR117:CF117"/>
    <mergeCell ref="CG117:CU117"/>
    <mergeCell ref="C116:U116"/>
    <mergeCell ref="V116:AB116"/>
    <mergeCell ref="BB116:BQ116"/>
    <mergeCell ref="C117:U117"/>
    <mergeCell ref="V117:AB117"/>
    <mergeCell ref="BB117:BQ117"/>
    <mergeCell ref="AF116:AN116"/>
    <mergeCell ref="AO116:BA116"/>
    <mergeCell ref="AC117:AN117"/>
    <mergeCell ref="AO117:BA117"/>
    <mergeCell ref="V121:BR121"/>
    <mergeCell ref="BS121:DZ121"/>
    <mergeCell ref="V122:AD122"/>
    <mergeCell ref="BS122:CG122"/>
    <mergeCell ref="CH122:CV122"/>
    <mergeCell ref="AE122:AO122"/>
    <mergeCell ref="AP122:BB122"/>
    <mergeCell ref="BC122:BR122"/>
    <mergeCell ref="V123:AD123"/>
    <mergeCell ref="C125:V125"/>
    <mergeCell ref="W125:AC125"/>
    <mergeCell ref="BD125:BS125"/>
    <mergeCell ref="C124:V124"/>
    <mergeCell ref="AE123:AO123"/>
    <mergeCell ref="FJ117:FT117"/>
    <mergeCell ref="CW122:DK122"/>
    <mergeCell ref="DL122:DZ122"/>
    <mergeCell ref="BS123:CG123"/>
    <mergeCell ref="CW123:DK123"/>
    <mergeCell ref="DL123:DZ123"/>
    <mergeCell ref="CH123:CV123"/>
    <mergeCell ref="B119:ED119"/>
    <mergeCell ref="B121:B122"/>
    <mergeCell ref="AP123:BB123"/>
    <mergeCell ref="C121:U122"/>
    <mergeCell ref="DM125:EA125"/>
    <mergeCell ref="DM126:EA126"/>
    <mergeCell ref="DM128:EA128"/>
    <mergeCell ref="W126:AC126"/>
    <mergeCell ref="BD126:BS126"/>
    <mergeCell ref="DM127:EA127"/>
    <mergeCell ref="BT125:CH125"/>
    <mergeCell ref="BC123:BR123"/>
    <mergeCell ref="C123:U123"/>
    <mergeCell ref="BT126:CH126"/>
    <mergeCell ref="W128:AC128"/>
    <mergeCell ref="BD128:BS128"/>
    <mergeCell ref="C127:V127"/>
    <mergeCell ref="W127:AC127"/>
    <mergeCell ref="BD127:BS127"/>
    <mergeCell ref="BT127:CH127"/>
    <mergeCell ref="BT128:CH128"/>
    <mergeCell ref="BT132:CI132"/>
    <mergeCell ref="BT131:CI131"/>
    <mergeCell ref="ED143:EP143"/>
    <mergeCell ref="DQ141:EP141"/>
    <mergeCell ref="DQ142:EC142"/>
    <mergeCell ref="ED142:EP142"/>
    <mergeCell ref="DQ143:EC143"/>
    <mergeCell ref="BI142:BV142"/>
    <mergeCell ref="BW142:CM142"/>
    <mergeCell ref="DM134:EA134"/>
    <mergeCell ref="BD130:BS130"/>
    <mergeCell ref="BD132:BS132"/>
    <mergeCell ref="C130:U130"/>
    <mergeCell ref="C132:U132"/>
    <mergeCell ref="W130:AC130"/>
    <mergeCell ref="W132:AC132"/>
    <mergeCell ref="BD131:BS131"/>
    <mergeCell ref="W131:AC131"/>
    <mergeCell ref="C129:V129"/>
    <mergeCell ref="W129:AC129"/>
    <mergeCell ref="BD129:BS129"/>
    <mergeCell ref="BT129:CH129"/>
    <mergeCell ref="Y141:AG142"/>
    <mergeCell ref="DM135:EA135"/>
    <mergeCell ref="B139:ED139"/>
    <mergeCell ref="BI141:CM141"/>
    <mergeCell ref="AH141:BH142"/>
    <mergeCell ref="C135:V135"/>
    <mergeCell ref="W135:AC135"/>
    <mergeCell ref="BD135:BS135"/>
    <mergeCell ref="BT135:CH135"/>
    <mergeCell ref="DB143:DP143"/>
    <mergeCell ref="AH143:BH143"/>
    <mergeCell ref="CN142:DA142"/>
    <mergeCell ref="DB142:DP142"/>
    <mergeCell ref="D143:X143"/>
    <mergeCell ref="BI143:BV143"/>
    <mergeCell ref="BW143:CM143"/>
    <mergeCell ref="CN143:DA143"/>
    <mergeCell ref="D153:EP153"/>
    <mergeCell ref="D149:EP149"/>
    <mergeCell ref="D150:X150"/>
    <mergeCell ref="Y143:AG143"/>
    <mergeCell ref="Y150:AG150"/>
    <mergeCell ref="AH150:BH150"/>
    <mergeCell ref="D152:X152"/>
    <mergeCell ref="D148:X148"/>
    <mergeCell ref="Y148:AG148"/>
    <mergeCell ref="B144:C144"/>
    <mergeCell ref="D144:EP144"/>
    <mergeCell ref="B145:C145"/>
    <mergeCell ref="D145:EP145"/>
    <mergeCell ref="AH148:BH148"/>
    <mergeCell ref="Y152:AG152"/>
    <mergeCell ref="AH152:BH152"/>
    <mergeCell ref="D154:EP154"/>
    <mergeCell ref="D155:X155"/>
    <mergeCell ref="Y155:AG155"/>
    <mergeCell ref="AH155:BH155"/>
    <mergeCell ref="BI155:BV155"/>
    <mergeCell ref="CB155:CL155"/>
    <mergeCell ref="CN155:DA155"/>
    <mergeCell ref="DQ155:EC155"/>
    <mergeCell ref="DQ159:EC159"/>
    <mergeCell ref="D156:EP156"/>
    <mergeCell ref="D157:X157"/>
    <mergeCell ref="Y157:AG157"/>
    <mergeCell ref="AH157:BH157"/>
    <mergeCell ref="BI157:BV157"/>
    <mergeCell ref="CN157:DA157"/>
    <mergeCell ref="DQ157:EC157"/>
    <mergeCell ref="Y159:AG159"/>
    <mergeCell ref="AH159:BH159"/>
    <mergeCell ref="D161:EP161"/>
    <mergeCell ref="D162:X162"/>
    <mergeCell ref="Y162:AG162"/>
    <mergeCell ref="AH162:BH162"/>
    <mergeCell ref="BI162:BV162"/>
    <mergeCell ref="BI166:BV166"/>
    <mergeCell ref="CN166:DA166"/>
    <mergeCell ref="Y166:AG166"/>
    <mergeCell ref="D167:EP167"/>
    <mergeCell ref="D163:EP163"/>
    <mergeCell ref="D164:X164"/>
    <mergeCell ref="Y164:AG164"/>
    <mergeCell ref="AH164:BH164"/>
    <mergeCell ref="BI164:BV164"/>
    <mergeCell ref="CN164:DA164"/>
    <mergeCell ref="D165:EP165"/>
    <mergeCell ref="DQ164:EC164"/>
    <mergeCell ref="DQ166:EC166"/>
    <mergeCell ref="D172:EP172"/>
    <mergeCell ref="CQ171:DD171"/>
    <mergeCell ref="BI169:BV169"/>
    <mergeCell ref="CQ169:DD169"/>
    <mergeCell ref="Y171:AG171"/>
    <mergeCell ref="AH171:BH171"/>
    <mergeCell ref="BI171:BV171"/>
    <mergeCell ref="D171:X171"/>
    <mergeCell ref="Y169:AG169"/>
    <mergeCell ref="AH169:BH169"/>
    <mergeCell ref="CQ180:DC180"/>
    <mergeCell ref="D179:EP179"/>
    <mergeCell ref="BI176:BV176"/>
    <mergeCell ref="D178:X178"/>
    <mergeCell ref="Y178:AG178"/>
    <mergeCell ref="AH178:BH178"/>
    <mergeCell ref="DQ176:EC176"/>
    <mergeCell ref="D177:EP177"/>
    <mergeCell ref="D176:X176"/>
    <mergeCell ref="Y180:AG180"/>
    <mergeCell ref="CR173:DE173"/>
    <mergeCell ref="AH173:BH173"/>
    <mergeCell ref="BI173:BV173"/>
    <mergeCell ref="Y176:AG176"/>
    <mergeCell ref="D186:EP186"/>
    <mergeCell ref="DQ183:EC183"/>
    <mergeCell ref="DQ178:EC178"/>
    <mergeCell ref="D175:EP175"/>
    <mergeCell ref="CQ178:DC178"/>
    <mergeCell ref="D180:X180"/>
    <mergeCell ref="AH180:BH180"/>
    <mergeCell ref="BI180:BV180"/>
    <mergeCell ref="BI178:BV178"/>
    <mergeCell ref="D184:EP184"/>
    <mergeCell ref="D185:X185"/>
    <mergeCell ref="Y185:AG185"/>
    <mergeCell ref="AH185:BH185"/>
    <mergeCell ref="BI185:BV185"/>
    <mergeCell ref="CN185:DA185"/>
    <mergeCell ref="DQ185:EC185"/>
    <mergeCell ref="B240:C240"/>
    <mergeCell ref="D239:X239"/>
    <mergeCell ref="D240:EP240"/>
    <mergeCell ref="AI239:BI239"/>
    <mergeCell ref="D216:X217"/>
    <mergeCell ref="Y216:AH217"/>
    <mergeCell ref="DU217:EQ217"/>
    <mergeCell ref="B218:C218"/>
    <mergeCell ref="B216:C217"/>
    <mergeCell ref="CC217:DB217"/>
    <mergeCell ref="DC242:DT242"/>
    <mergeCell ref="D241:EP241"/>
    <mergeCell ref="D238:EP238"/>
    <mergeCell ref="D235:EP235"/>
    <mergeCell ref="Y239:AH239"/>
    <mergeCell ref="AI237:BI237"/>
    <mergeCell ref="D236:EP236"/>
    <mergeCell ref="D237:X237"/>
    <mergeCell ref="D226:EP226"/>
    <mergeCell ref="DC218:DT218"/>
    <mergeCell ref="BJ218:CB218"/>
    <mergeCell ref="D218:X218"/>
    <mergeCell ref="AI218:BI218"/>
    <mergeCell ref="B220:C220"/>
    <mergeCell ref="D220:EP220"/>
    <mergeCell ref="CC218:DB218"/>
    <mergeCell ref="D244:X244"/>
    <mergeCell ref="Y244:AH244"/>
    <mergeCell ref="AI244:BI244"/>
    <mergeCell ref="Y223:AG223"/>
    <mergeCell ref="AH223:BH223"/>
    <mergeCell ref="AH227:BH227"/>
    <mergeCell ref="D229:EP229"/>
    <mergeCell ref="D224:EP224"/>
    <mergeCell ref="Y237:AH237"/>
    <mergeCell ref="Y227:AG227"/>
    <mergeCell ref="D243:EP243"/>
    <mergeCell ref="BJ242:CB242"/>
    <mergeCell ref="DC246:DT246"/>
    <mergeCell ref="D245:EP245"/>
    <mergeCell ref="D246:X246"/>
    <mergeCell ref="Y246:AH246"/>
    <mergeCell ref="AI246:BI246"/>
    <mergeCell ref="BJ246:CB246"/>
    <mergeCell ref="Y242:AH242"/>
    <mergeCell ref="AI242:BI242"/>
    <mergeCell ref="D242:X242"/>
    <mergeCell ref="B249:C249"/>
    <mergeCell ref="D249:X249"/>
    <mergeCell ref="Y249:AH249"/>
    <mergeCell ref="AI249:BI249"/>
    <mergeCell ref="D247:EP247"/>
    <mergeCell ref="D248:EP248"/>
    <mergeCell ref="BJ249:CB249"/>
    <mergeCell ref="DC249:DT249"/>
    <mergeCell ref="BJ244:CB244"/>
    <mergeCell ref="D250:EP250"/>
    <mergeCell ref="D251:X251"/>
    <mergeCell ref="Y251:AH251"/>
    <mergeCell ref="AI251:BI251"/>
    <mergeCell ref="BJ251:CB251"/>
    <mergeCell ref="DC251:DT251"/>
    <mergeCell ref="D256:X256"/>
    <mergeCell ref="Y256:AH256"/>
    <mergeCell ref="AI256:BI256"/>
    <mergeCell ref="D252:EP252"/>
    <mergeCell ref="D253:X253"/>
    <mergeCell ref="Y253:AH253"/>
    <mergeCell ref="AI253:BI253"/>
    <mergeCell ref="BJ253:CB253"/>
    <mergeCell ref="DC253:DT253"/>
    <mergeCell ref="D254:EP254"/>
    <mergeCell ref="D263:X263"/>
    <mergeCell ref="Y263:AH263"/>
    <mergeCell ref="AI263:BI263"/>
    <mergeCell ref="B261:C261"/>
    <mergeCell ref="D261:EP261"/>
    <mergeCell ref="D262:EP262"/>
    <mergeCell ref="BJ263:CB263"/>
    <mergeCell ref="DC263:DT263"/>
    <mergeCell ref="D270:X270"/>
    <mergeCell ref="Y270:AH270"/>
    <mergeCell ref="AI270:BI270"/>
    <mergeCell ref="D264:EP264"/>
    <mergeCell ref="D265:X265"/>
    <mergeCell ref="Y265:AH265"/>
    <mergeCell ref="AI265:BI265"/>
    <mergeCell ref="BJ265:CB265"/>
    <mergeCell ref="DC265:DT265"/>
    <mergeCell ref="BJ270:CB270"/>
    <mergeCell ref="D266:EP266"/>
    <mergeCell ref="D267:X267"/>
    <mergeCell ref="Y267:AH267"/>
    <mergeCell ref="AI267:BI267"/>
    <mergeCell ref="BJ267:CB267"/>
    <mergeCell ref="DC267:DT267"/>
    <mergeCell ref="B277:C277"/>
    <mergeCell ref="D277:X277"/>
    <mergeCell ref="Y277:AH277"/>
    <mergeCell ref="AI277:BI277"/>
    <mergeCell ref="DC277:DT277"/>
    <mergeCell ref="AI281:BI281"/>
    <mergeCell ref="BJ281:CB281"/>
    <mergeCell ref="D278:EP278"/>
    <mergeCell ref="D279:X279"/>
    <mergeCell ref="Y279:AH279"/>
    <mergeCell ref="BJ279:CB279"/>
    <mergeCell ref="DC279:DT279"/>
    <mergeCell ref="D280:EP280"/>
    <mergeCell ref="D281:X281"/>
    <mergeCell ref="DC281:DT281"/>
    <mergeCell ref="D284:EP284"/>
    <mergeCell ref="Y281:AH281"/>
    <mergeCell ref="DC286:DT286"/>
    <mergeCell ref="D286:X286"/>
    <mergeCell ref="Y286:AH286"/>
    <mergeCell ref="AI286:BI286"/>
    <mergeCell ref="BJ285:CB285"/>
    <mergeCell ref="DC285:DT285"/>
    <mergeCell ref="BJ286:CB286"/>
    <mergeCell ref="Y285:AH285"/>
    <mergeCell ref="AI285:BI285"/>
    <mergeCell ref="BJ290:CB290"/>
    <mergeCell ref="Y290:AH290"/>
    <mergeCell ref="AI290:BI290"/>
    <mergeCell ref="B282:C282"/>
    <mergeCell ref="D282:EP282"/>
    <mergeCell ref="B283:C283"/>
    <mergeCell ref="D283:EP283"/>
    <mergeCell ref="B285:C285"/>
    <mergeCell ref="D285:X285"/>
    <mergeCell ref="B290:C290"/>
    <mergeCell ref="D290:X290"/>
    <mergeCell ref="B286:C286"/>
    <mergeCell ref="D287:EP287"/>
    <mergeCell ref="B288:C288"/>
    <mergeCell ref="D288:X288"/>
    <mergeCell ref="DC290:DT290"/>
    <mergeCell ref="Y288:AH288"/>
    <mergeCell ref="AI288:BI288"/>
    <mergeCell ref="BJ288:CB288"/>
    <mergeCell ref="DC288:DT288"/>
    <mergeCell ref="AN295:AZ295"/>
    <mergeCell ref="BA295:BP295"/>
    <mergeCell ref="BQ295:CD295"/>
    <mergeCell ref="DV295:EG295"/>
    <mergeCell ref="CR295:DF295"/>
    <mergeCell ref="C297:S297"/>
    <mergeCell ref="DV297:EG297"/>
    <mergeCell ref="CR297:DF297"/>
    <mergeCell ref="AN297:AZ297"/>
    <mergeCell ref="T297:AA297"/>
    <mergeCell ref="B292:DQ292"/>
    <mergeCell ref="B294:B295"/>
    <mergeCell ref="C294:S295"/>
    <mergeCell ref="T294:AM294"/>
    <mergeCell ref="AN294:BP294"/>
    <mergeCell ref="BQ294:CQ294"/>
    <mergeCell ref="CR294:DU294"/>
    <mergeCell ref="CE295:CQ295"/>
    <mergeCell ref="DG295:DU295"/>
    <mergeCell ref="AB295:AM295"/>
    <mergeCell ref="DV299:EG299"/>
    <mergeCell ref="BQ299:CD299"/>
    <mergeCell ref="T298:AA298"/>
    <mergeCell ref="DV298:EG298"/>
    <mergeCell ref="C299:S299"/>
    <mergeCell ref="T299:AA299"/>
    <mergeCell ref="AN299:AZ299"/>
    <mergeCell ref="AN298:AZ298"/>
    <mergeCell ref="C298:S298"/>
    <mergeCell ref="CR298:DF298"/>
    <mergeCell ref="BQ298:CD298"/>
    <mergeCell ref="B304:B306"/>
    <mergeCell ref="C304:P306"/>
    <mergeCell ref="Q304:BM304"/>
    <mergeCell ref="Q306:Z306"/>
    <mergeCell ref="Q305:AJ305"/>
    <mergeCell ref="AK305:BM305"/>
    <mergeCell ref="C300:S300"/>
    <mergeCell ref="CR299:DF299"/>
    <mergeCell ref="AW306:BM306"/>
    <mergeCell ref="T300:AA300"/>
    <mergeCell ref="AN300:AZ300"/>
    <mergeCell ref="BQ300:CD300"/>
    <mergeCell ref="BN304:DR304"/>
    <mergeCell ref="CR300:DF300"/>
    <mergeCell ref="AK306:AV306"/>
    <mergeCell ref="DS304:EO304"/>
    <mergeCell ref="BN306:BZ306"/>
    <mergeCell ref="CA306:CO306"/>
    <mergeCell ref="DV300:EG300"/>
    <mergeCell ref="DS305:EE306"/>
    <mergeCell ref="AA306:AJ306"/>
    <mergeCell ref="BN305:CO305"/>
    <mergeCell ref="CP305:DR305"/>
    <mergeCell ref="EF305:EO306"/>
    <mergeCell ref="CP306:DD306"/>
    <mergeCell ref="DE306:DR306"/>
    <mergeCell ref="FK309:FR309"/>
    <mergeCell ref="EP304:FJ304"/>
    <mergeCell ref="FK304:FW304"/>
    <mergeCell ref="EP305:EX306"/>
    <mergeCell ref="FS305:FW306"/>
    <mergeCell ref="EY305:FJ306"/>
    <mergeCell ref="FK305:FR306"/>
    <mergeCell ref="FK308:FR308"/>
    <mergeCell ref="FS307:FW307"/>
    <mergeCell ref="DE307:DR307"/>
    <mergeCell ref="DS307:EE307"/>
    <mergeCell ref="EY307:FJ307"/>
    <mergeCell ref="FK307:FR307"/>
    <mergeCell ref="EF307:EO307"/>
    <mergeCell ref="EP307:EX307"/>
    <mergeCell ref="EP308:EX308"/>
    <mergeCell ref="DS308:EE308"/>
    <mergeCell ref="BN308:BZ308"/>
    <mergeCell ref="CA308:CO308"/>
    <mergeCell ref="Q307:Z307"/>
    <mergeCell ref="BN307:BZ307"/>
    <mergeCell ref="CA307:CO307"/>
    <mergeCell ref="CA309:CO309"/>
    <mergeCell ref="C307:P307"/>
    <mergeCell ref="DS309:EE309"/>
    <mergeCell ref="EP309:EX309"/>
    <mergeCell ref="C309:P309"/>
    <mergeCell ref="Q309:Z309"/>
    <mergeCell ref="BN309:BZ309"/>
    <mergeCell ref="AK307:AV307"/>
    <mergeCell ref="AW307:BM307"/>
    <mergeCell ref="CP307:DD307"/>
    <mergeCell ref="AA307:AJ307"/>
    <mergeCell ref="C308:P308"/>
    <mergeCell ref="Q308:Z308"/>
    <mergeCell ref="AA308:AJ308"/>
    <mergeCell ref="AA309:AJ309"/>
    <mergeCell ref="C310:P310"/>
    <mergeCell ref="C311:P311"/>
    <mergeCell ref="Q311:Z311"/>
    <mergeCell ref="AA311:AJ311"/>
    <mergeCell ref="Q310:Z310"/>
    <mergeCell ref="AA310:AJ310"/>
    <mergeCell ref="FK311:FR311"/>
    <mergeCell ref="DS310:EE310"/>
    <mergeCell ref="FK310:FR310"/>
    <mergeCell ref="EP310:EX310"/>
    <mergeCell ref="CA312:CO312"/>
    <mergeCell ref="BN311:BZ311"/>
    <mergeCell ref="CA310:CO310"/>
    <mergeCell ref="BN310:BZ310"/>
    <mergeCell ref="FK312:FR312"/>
    <mergeCell ref="B317:B318"/>
    <mergeCell ref="C317:O318"/>
    <mergeCell ref="P317:AK318"/>
    <mergeCell ref="AL317:DG318"/>
    <mergeCell ref="C312:P312"/>
    <mergeCell ref="Q312:Z312"/>
    <mergeCell ref="AA312:AJ312"/>
    <mergeCell ref="BN312:BZ312"/>
    <mergeCell ref="B314:ED314"/>
    <mergeCell ref="B315:ED315"/>
    <mergeCell ref="EI321:ET321"/>
    <mergeCell ref="DH321:DV321"/>
    <mergeCell ref="FH317:FX317"/>
    <mergeCell ref="DH318:DV318"/>
    <mergeCell ref="DW318:EH318"/>
    <mergeCell ref="EI318:ET318"/>
    <mergeCell ref="EI317:FG317"/>
    <mergeCell ref="FS318:FX318"/>
    <mergeCell ref="DW320:EH320"/>
    <mergeCell ref="EI320:ET320"/>
    <mergeCell ref="FS319:FX319"/>
    <mergeCell ref="EU318:FG318"/>
    <mergeCell ref="FH318:FR318"/>
    <mergeCell ref="FH320:FR320"/>
    <mergeCell ref="FH321:FR321"/>
    <mergeCell ref="EU321:FF321"/>
    <mergeCell ref="EU319:FG319"/>
    <mergeCell ref="EU320:FF320"/>
    <mergeCell ref="DW321:EH321"/>
    <mergeCell ref="DW322:EH322"/>
    <mergeCell ref="EU323:FF323"/>
    <mergeCell ref="EU322:FF322"/>
    <mergeCell ref="DH322:DV322"/>
    <mergeCell ref="FH319:FR319"/>
    <mergeCell ref="DH319:DV319"/>
    <mergeCell ref="DW319:EH319"/>
    <mergeCell ref="EI319:ET319"/>
    <mergeCell ref="DH320:DV320"/>
    <mergeCell ref="AL322:DG322"/>
    <mergeCell ref="C321:O321"/>
    <mergeCell ref="P321:AK321"/>
    <mergeCell ref="AL321:DG321"/>
    <mergeCell ref="AL320:DG320"/>
    <mergeCell ref="FH323:FR323"/>
    <mergeCell ref="C323:O323"/>
    <mergeCell ref="P323:AK323"/>
    <mergeCell ref="AL323:DG323"/>
    <mergeCell ref="EI323:ET323"/>
    <mergeCell ref="O329:AK330"/>
    <mergeCell ref="AL329:DG330"/>
    <mergeCell ref="DH329:EH329"/>
    <mergeCell ref="EI329:FG329"/>
    <mergeCell ref="EI330:ET330"/>
    <mergeCell ref="C319:O319"/>
    <mergeCell ref="P319:AK319"/>
    <mergeCell ref="AL319:DG319"/>
    <mergeCell ref="C322:O322"/>
    <mergeCell ref="P322:AK322"/>
    <mergeCell ref="O331:AK331"/>
    <mergeCell ref="AL331:DG331"/>
    <mergeCell ref="DH331:DV331"/>
    <mergeCell ref="DW331:EH331"/>
    <mergeCell ref="EI331:ET331"/>
    <mergeCell ref="DW325:EH325"/>
    <mergeCell ref="EI325:ET325"/>
    <mergeCell ref="B327:DQ327"/>
    <mergeCell ref="B329:B330"/>
    <mergeCell ref="C329:N330"/>
    <mergeCell ref="EM340:FX341"/>
    <mergeCell ref="DH330:DV330"/>
    <mergeCell ref="DW330:EH330"/>
    <mergeCell ref="EC341:EL341"/>
    <mergeCell ref="EI332:ET332"/>
    <mergeCell ref="EU330:FG330"/>
    <mergeCell ref="EI334:ET334"/>
    <mergeCell ref="EU331:FG331"/>
    <mergeCell ref="FH325:FR325"/>
    <mergeCell ref="EU325:FF325"/>
    <mergeCell ref="O334:AK334"/>
    <mergeCell ref="AL334:DG334"/>
    <mergeCell ref="DH334:DV334"/>
    <mergeCell ref="DH332:DV332"/>
    <mergeCell ref="O332:AK332"/>
    <mergeCell ref="AL332:DG332"/>
    <mergeCell ref="C325:DG325"/>
    <mergeCell ref="C331:N331"/>
    <mergeCell ref="BU341:CJ341"/>
    <mergeCell ref="CK341:CY341"/>
    <mergeCell ref="CZ341:DM341"/>
    <mergeCell ref="DN341:EB341"/>
    <mergeCell ref="X341:AF341"/>
    <mergeCell ref="AG341:AQ341"/>
    <mergeCell ref="C335:DG335"/>
    <mergeCell ref="DH335:DV335"/>
    <mergeCell ref="EI335:ET335"/>
    <mergeCell ref="B337:ED337"/>
    <mergeCell ref="AR341:BD341"/>
    <mergeCell ref="BE341:BT341"/>
    <mergeCell ref="C340:W341"/>
    <mergeCell ref="X340:BD340"/>
    <mergeCell ref="BE340:CY340"/>
    <mergeCell ref="CZ340:EL340"/>
    <mergeCell ref="CD359:CR360"/>
    <mergeCell ref="BU347:CK347"/>
    <mergeCell ref="BO359:CC360"/>
    <mergeCell ref="B355:DQ355"/>
    <mergeCell ref="CS359:DY359"/>
    <mergeCell ref="AM359:AX360"/>
    <mergeCell ref="B346:B347"/>
    <mergeCell ref="AR347:BD347"/>
    <mergeCell ref="DA346:ES347"/>
    <mergeCell ref="CL348:CZ348"/>
    <mergeCell ref="EM342:FX342"/>
    <mergeCell ref="DZ359:EN360"/>
    <mergeCell ref="CS360:DH360"/>
    <mergeCell ref="DI360:DY360"/>
    <mergeCell ref="EC342:EL342"/>
    <mergeCell ref="DD345:DQ345"/>
    <mergeCell ref="DN342:EB342"/>
    <mergeCell ref="B344:DQ344"/>
    <mergeCell ref="BE347:BT347"/>
    <mergeCell ref="CL347:CZ347"/>
    <mergeCell ref="CK342:CY342"/>
    <mergeCell ref="X348:AF348"/>
    <mergeCell ref="BE342:BT342"/>
    <mergeCell ref="BU342:CJ342"/>
    <mergeCell ref="BU348:CK348"/>
    <mergeCell ref="BE346:CZ346"/>
    <mergeCell ref="AG342:AQ342"/>
    <mergeCell ref="CZ342:DM342"/>
    <mergeCell ref="C348:W348"/>
    <mergeCell ref="AG348:AQ348"/>
    <mergeCell ref="C342:W342"/>
    <mergeCell ref="AR342:BD342"/>
    <mergeCell ref="C346:W347"/>
    <mergeCell ref="AG347:AQ347"/>
    <mergeCell ref="X342:AF342"/>
    <mergeCell ref="AR348:BD348"/>
    <mergeCell ref="X346:BD346"/>
    <mergeCell ref="X347:AF347"/>
    <mergeCell ref="B359:B360"/>
    <mergeCell ref="DA348:ES348"/>
    <mergeCell ref="B350:ER350"/>
    <mergeCell ref="B354:ED354"/>
    <mergeCell ref="B352:ED352"/>
    <mergeCell ref="BE348:BT348"/>
    <mergeCell ref="AY359:BN360"/>
    <mergeCell ref="Y359:AL360"/>
    <mergeCell ref="C359:H360"/>
    <mergeCell ref="I359:X360"/>
    <mergeCell ref="C362:H362"/>
    <mergeCell ref="I362:X362"/>
    <mergeCell ref="AY361:BN361"/>
    <mergeCell ref="Y361:AL361"/>
    <mergeCell ref="C361:H361"/>
    <mergeCell ref="I361:X361"/>
    <mergeCell ref="Y362:AL362"/>
    <mergeCell ref="AM362:AX362"/>
    <mergeCell ref="DI361:DY361"/>
    <mergeCell ref="DZ362:EN362"/>
    <mergeCell ref="DZ361:EN361"/>
    <mergeCell ref="AM363:AX363"/>
    <mergeCell ref="DZ363:EN363"/>
    <mergeCell ref="AM361:AX361"/>
    <mergeCell ref="CD361:CR361"/>
    <mergeCell ref="CS361:DH361"/>
    <mergeCell ref="BO361:CC361"/>
    <mergeCell ref="I368:X368"/>
    <mergeCell ref="I364:X364"/>
    <mergeCell ref="Y363:AL363"/>
    <mergeCell ref="C363:H363"/>
    <mergeCell ref="I363:X363"/>
    <mergeCell ref="C365:H365"/>
    <mergeCell ref="I365:X365"/>
    <mergeCell ref="Y368:AL368"/>
    <mergeCell ref="AM368:AX368"/>
    <mergeCell ref="DZ364:EN364"/>
    <mergeCell ref="C367:H367"/>
    <mergeCell ref="I367:X367"/>
    <mergeCell ref="Y364:AL364"/>
    <mergeCell ref="AM364:AX364"/>
    <mergeCell ref="C366:H366"/>
    <mergeCell ref="I366:X366"/>
    <mergeCell ref="C364:H364"/>
    <mergeCell ref="C368:H368"/>
    <mergeCell ref="B374:EN374"/>
    <mergeCell ref="B376:B378"/>
    <mergeCell ref="C376:G378"/>
    <mergeCell ref="DZ368:EN368"/>
    <mergeCell ref="C369:H369"/>
    <mergeCell ref="I369:X369"/>
    <mergeCell ref="Y369:AL369"/>
    <mergeCell ref="AM369:AX369"/>
    <mergeCell ref="DZ369:EN369"/>
    <mergeCell ref="C370:H370"/>
    <mergeCell ref="BP378:CC378"/>
    <mergeCell ref="DI377:DY378"/>
    <mergeCell ref="DZ370:EN370"/>
    <mergeCell ref="I371:X371"/>
    <mergeCell ref="Y371:AL371"/>
    <mergeCell ref="AM371:AX371"/>
    <mergeCell ref="DZ371:EN371"/>
    <mergeCell ref="I370:X370"/>
    <mergeCell ref="Y370:AL370"/>
    <mergeCell ref="AM370:AX370"/>
    <mergeCell ref="DZ379:EN379"/>
    <mergeCell ref="CS381:DH381"/>
    <mergeCell ref="H376:X378"/>
    <mergeCell ref="Y376:CR376"/>
    <mergeCell ref="CS376:FM376"/>
    <mergeCell ref="Y377:AL378"/>
    <mergeCell ref="AM377:AY378"/>
    <mergeCell ref="AZ377:CC377"/>
    <mergeCell ref="DZ377:EZ377"/>
    <mergeCell ref="AZ378:BO378"/>
    <mergeCell ref="CD379:CR379"/>
    <mergeCell ref="DI379:DY379"/>
    <mergeCell ref="FA381:FM381"/>
    <mergeCell ref="DZ378:EN378"/>
    <mergeCell ref="EO378:EZ378"/>
    <mergeCell ref="CS380:DH380"/>
    <mergeCell ref="CS379:DH379"/>
    <mergeCell ref="CS377:DH378"/>
    <mergeCell ref="EO379:EZ379"/>
    <mergeCell ref="FA379:FM379"/>
    <mergeCell ref="AZ379:BO379"/>
    <mergeCell ref="BP379:CC379"/>
    <mergeCell ref="C380:G380"/>
    <mergeCell ref="H380:X380"/>
    <mergeCell ref="C379:G379"/>
    <mergeCell ref="H379:X379"/>
    <mergeCell ref="Y379:AL379"/>
    <mergeCell ref="AM379:AY379"/>
    <mergeCell ref="Y381:AL381"/>
    <mergeCell ref="CD381:CR381"/>
    <mergeCell ref="Y380:AL380"/>
    <mergeCell ref="CD380:CR380"/>
    <mergeCell ref="C381:G381"/>
    <mergeCell ref="H381:X381"/>
    <mergeCell ref="Y387:AL387"/>
    <mergeCell ref="FA382:FM382"/>
    <mergeCell ref="C385:G385"/>
    <mergeCell ref="H385:X385"/>
    <mergeCell ref="Y385:AL385"/>
    <mergeCell ref="CD382:CR382"/>
    <mergeCell ref="C383:G383"/>
    <mergeCell ref="Y384:AL384"/>
    <mergeCell ref="CD384:CR384"/>
    <mergeCell ref="C382:G382"/>
    <mergeCell ref="H383:X383"/>
    <mergeCell ref="Y383:AL383"/>
    <mergeCell ref="CD383:CR383"/>
    <mergeCell ref="CD385:CR385"/>
    <mergeCell ref="C384:G384"/>
    <mergeCell ref="H384:X384"/>
    <mergeCell ref="FA388:FM388"/>
    <mergeCell ref="C386:G386"/>
    <mergeCell ref="H386:X386"/>
    <mergeCell ref="Y386:AL386"/>
    <mergeCell ref="CD386:CR386"/>
    <mergeCell ref="CS386:DH386"/>
    <mergeCell ref="FA386:FM386"/>
    <mergeCell ref="CS387:DH387"/>
    <mergeCell ref="CD387:CR387"/>
    <mergeCell ref="FA387:FM387"/>
    <mergeCell ref="G397:Y397"/>
    <mergeCell ref="CS389:DH389"/>
    <mergeCell ref="C396:F396"/>
    <mergeCell ref="C394:F394"/>
    <mergeCell ref="C395:F395"/>
    <mergeCell ref="BM393:CA393"/>
    <mergeCell ref="G396:Y396"/>
    <mergeCell ref="Z396:AI396"/>
    <mergeCell ref="AJ394:AU394"/>
    <mergeCell ref="CD389:CR389"/>
    <mergeCell ref="C401:F401"/>
    <mergeCell ref="G401:Y401"/>
    <mergeCell ref="Z401:AI401"/>
    <mergeCell ref="C400:F400"/>
    <mergeCell ref="G400:Y400"/>
    <mergeCell ref="S439:AR439"/>
    <mergeCell ref="S437:AR437"/>
    <mergeCell ref="B417:ES417"/>
    <mergeCell ref="B425:EC425"/>
    <mergeCell ref="B415:ER415"/>
    <mergeCell ref="BM394:CA394"/>
    <mergeCell ref="CB393:CP393"/>
    <mergeCell ref="G395:Y395"/>
    <mergeCell ref="AV393:BL393"/>
    <mergeCell ref="Z393:AI393"/>
    <mergeCell ref="G393:Y393"/>
    <mergeCell ref="AJ393:AU393"/>
    <mergeCell ref="DT404:FP404"/>
    <mergeCell ref="S440:AR440"/>
    <mergeCell ref="BZ440:DQ440"/>
    <mergeCell ref="B429:ER429"/>
    <mergeCell ref="B433:ER433"/>
    <mergeCell ref="C439:R439"/>
    <mergeCell ref="S436:AR436"/>
    <mergeCell ref="BZ439:DQ439"/>
    <mergeCell ref="BZ437:DQ437"/>
    <mergeCell ref="BZ436:DQ436"/>
    <mergeCell ref="C436:R436"/>
    <mergeCell ref="B426:EU426"/>
    <mergeCell ref="B422:ER422"/>
    <mergeCell ref="C412:AF412"/>
    <mergeCell ref="AG412:BE412"/>
    <mergeCell ref="CT412:FS412"/>
    <mergeCell ref="C411:AF411"/>
    <mergeCell ref="AG411:BE411"/>
    <mergeCell ref="BS411:CE411"/>
    <mergeCell ref="Y382:AL382"/>
    <mergeCell ref="H382:X382"/>
    <mergeCell ref="CT411:FS411"/>
    <mergeCell ref="CT410:FS410"/>
    <mergeCell ref="BF411:BR411"/>
    <mergeCell ref="B408:DQ408"/>
    <mergeCell ref="C399:F399"/>
    <mergeCell ref="C398:F398"/>
    <mergeCell ref="G398:Y398"/>
    <mergeCell ref="G394:Y394"/>
    <mergeCell ref="Z394:AI394"/>
    <mergeCell ref="C387:G387"/>
    <mergeCell ref="H387:X387"/>
    <mergeCell ref="C388:G388"/>
    <mergeCell ref="H388:X388"/>
    <mergeCell ref="Y388:AL388"/>
    <mergeCell ref="C397:F397"/>
    <mergeCell ref="C393:F393"/>
    <mergeCell ref="H389:X389"/>
    <mergeCell ref="Y389:AL389"/>
    <mergeCell ref="AJ402:AU402"/>
    <mergeCell ref="Z395:AI395"/>
    <mergeCell ref="AJ401:AU401"/>
    <mergeCell ref="AJ396:AU396"/>
    <mergeCell ref="AJ395:AU395"/>
    <mergeCell ref="Z402:AI402"/>
    <mergeCell ref="G399:Y399"/>
    <mergeCell ref="AH210:BI210"/>
    <mergeCell ref="B357:CN357"/>
    <mergeCell ref="CE296:CQ296"/>
    <mergeCell ref="BQ297:CD297"/>
    <mergeCell ref="BA296:BP296"/>
    <mergeCell ref="BQ296:CD296"/>
    <mergeCell ref="B279:C279"/>
    <mergeCell ref="B267:C267"/>
    <mergeCell ref="D275:EP275"/>
    <mergeCell ref="C332:N332"/>
    <mergeCell ref="AH206:BH206"/>
    <mergeCell ref="D255:EP255"/>
    <mergeCell ref="AN296:AZ296"/>
    <mergeCell ref="AB296:AM296"/>
    <mergeCell ref="C296:S296"/>
    <mergeCell ref="T296:AA296"/>
    <mergeCell ref="D289:EP289"/>
    <mergeCell ref="DV294:ES294"/>
    <mergeCell ref="T295:AA295"/>
    <mergeCell ref="EH295:ES295"/>
    <mergeCell ref="D199:EP199"/>
    <mergeCell ref="CN203:DP203"/>
    <mergeCell ref="CN204:DA204"/>
    <mergeCell ref="AI204:BH204"/>
    <mergeCell ref="BJ200:CM200"/>
    <mergeCell ref="CN200:DP200"/>
    <mergeCell ref="BJ204:BV204"/>
    <mergeCell ref="BJ203:CM203"/>
    <mergeCell ref="AH202:BH202"/>
    <mergeCell ref="D202:X202"/>
    <mergeCell ref="C39:D39"/>
    <mergeCell ref="I39:T39"/>
    <mergeCell ref="W39:AB39"/>
    <mergeCell ref="AH190:BH190"/>
    <mergeCell ref="AH187:BH187"/>
    <mergeCell ref="Y190:AG190"/>
    <mergeCell ref="BB110:BQ110"/>
    <mergeCell ref="BB109:BQ109"/>
    <mergeCell ref="BG39:BT39"/>
    <mergeCell ref="D181:EP181"/>
    <mergeCell ref="CG102:CT102"/>
    <mergeCell ref="AO102:BA102"/>
    <mergeCell ref="BV92:EB92"/>
    <mergeCell ref="CM93:CU93"/>
    <mergeCell ref="BR103:CF103"/>
    <mergeCell ref="CG103:CT103"/>
    <mergeCell ref="DP94:EB94"/>
    <mergeCell ref="V101:BQ101"/>
    <mergeCell ref="BR101:DX101"/>
    <mergeCell ref="AC94:AN94"/>
    <mergeCell ref="BH88:BU88"/>
    <mergeCell ref="DY103:EJ103"/>
    <mergeCell ref="CN68:CX68"/>
    <mergeCell ref="DB204:DN204"/>
    <mergeCell ref="FM39:FU39"/>
    <mergeCell ref="BV39:CL39"/>
    <mergeCell ref="BJ198:CM198"/>
    <mergeCell ref="DQ202:EC202"/>
    <mergeCell ref="EC39:EM39"/>
    <mergeCell ref="DQ39:EB39"/>
    <mergeCell ref="BI187:BV187"/>
    <mergeCell ref="BI194:BV194"/>
    <mergeCell ref="DQ190:EC190"/>
    <mergeCell ref="B210:C210"/>
    <mergeCell ref="D207:X207"/>
    <mergeCell ref="B166:C166"/>
    <mergeCell ref="B195:C195"/>
    <mergeCell ref="B196:C196"/>
    <mergeCell ref="AH176:BH176"/>
    <mergeCell ref="D173:X173"/>
    <mergeCell ref="B164:C164"/>
    <mergeCell ref="B185:C185"/>
    <mergeCell ref="D193:EP193"/>
    <mergeCell ref="D191:EP191"/>
    <mergeCell ref="D192:X192"/>
    <mergeCell ref="Y192:AG192"/>
    <mergeCell ref="AH192:BH192"/>
    <mergeCell ref="B167:C167"/>
    <mergeCell ref="D187:X187"/>
    <mergeCell ref="D174:EP174"/>
    <mergeCell ref="Y173:AG173"/>
    <mergeCell ref="DQ192:EC192"/>
    <mergeCell ref="CN187:DA187"/>
    <mergeCell ref="B275:C275"/>
    <mergeCell ref="BR110:CF110"/>
    <mergeCell ref="H57:U58"/>
    <mergeCell ref="V57:BU57"/>
    <mergeCell ref="V58:AB58"/>
    <mergeCell ref="V103:AB103"/>
    <mergeCell ref="BB103:BQ103"/>
    <mergeCell ref="Z207:AG207"/>
    <mergeCell ref="B281:C281"/>
    <mergeCell ref="CQ404:DS404"/>
    <mergeCell ref="C403:F403"/>
    <mergeCell ref="G403:Y403"/>
    <mergeCell ref="Z403:AI403"/>
    <mergeCell ref="AJ403:AU403"/>
    <mergeCell ref="C402:F402"/>
    <mergeCell ref="G402:Y402"/>
    <mergeCell ref="CS382:DH382"/>
    <mergeCell ref="D182:EP182"/>
    <mergeCell ref="D183:X183"/>
    <mergeCell ref="Y183:AG183"/>
    <mergeCell ref="AH183:BH183"/>
    <mergeCell ref="BI183:BV183"/>
    <mergeCell ref="CN183:DA183"/>
    <mergeCell ref="BI159:BV159"/>
    <mergeCell ref="CN159:DA159"/>
    <mergeCell ref="B157:C157"/>
    <mergeCell ref="C111:U111"/>
    <mergeCell ref="B152:C152"/>
    <mergeCell ref="AH166:BH166"/>
    <mergeCell ref="D166:X166"/>
    <mergeCell ref="D160:EP160"/>
    <mergeCell ref="DY112:EJ112"/>
    <mergeCell ref="V111:AB111"/>
    <mergeCell ref="BI192:BV192"/>
    <mergeCell ref="CN192:DA192"/>
    <mergeCell ref="FJ112:FT112"/>
    <mergeCell ref="B160:C160"/>
    <mergeCell ref="B162:C162"/>
    <mergeCell ref="B153:C153"/>
    <mergeCell ref="B150:C150"/>
    <mergeCell ref="B159:C159"/>
    <mergeCell ref="DQ162:EC162"/>
    <mergeCell ref="CN162:DA162"/>
    <mergeCell ref="FJ109:FT109"/>
    <mergeCell ref="DY110:EJ110"/>
    <mergeCell ref="FJ110:FT110"/>
    <mergeCell ref="FJ111:FT111"/>
    <mergeCell ref="DY111:EJ111"/>
    <mergeCell ref="DY109:EJ109"/>
    <mergeCell ref="EF208:EQ208"/>
    <mergeCell ref="BZ207:CL207"/>
    <mergeCell ref="D210:X210"/>
    <mergeCell ref="CN207:DA207"/>
    <mergeCell ref="BI208:BY208"/>
    <mergeCell ref="BZ208:CL208"/>
    <mergeCell ref="BJ207:BX207"/>
    <mergeCell ref="EF207:EQ207"/>
    <mergeCell ref="DQ207:ED207"/>
    <mergeCell ref="Z210:AG210"/>
    <mergeCell ref="B202:C202"/>
    <mergeCell ref="B205:C205"/>
    <mergeCell ref="B219:C219"/>
    <mergeCell ref="B214:ED214"/>
    <mergeCell ref="B204:C204"/>
    <mergeCell ref="B208:C208"/>
    <mergeCell ref="DU218:EQ218"/>
    <mergeCell ref="DQ208:ED208"/>
    <mergeCell ref="EF210:EQ210"/>
    <mergeCell ref="D209:X209"/>
    <mergeCell ref="B258:C258"/>
    <mergeCell ref="B256:C256"/>
    <mergeCell ref="B263:C263"/>
    <mergeCell ref="B234:C234"/>
    <mergeCell ref="B244:C244"/>
    <mergeCell ref="B239:C239"/>
    <mergeCell ref="B237:C237"/>
    <mergeCell ref="B235:C235"/>
    <mergeCell ref="B253:C253"/>
    <mergeCell ref="B247:C247"/>
    <mergeCell ref="C410:AF410"/>
    <mergeCell ref="AG410:BE410"/>
    <mergeCell ref="B212:C212"/>
    <mergeCell ref="B254:C254"/>
    <mergeCell ref="B251:C251"/>
    <mergeCell ref="B246:C246"/>
    <mergeCell ref="B242:C242"/>
    <mergeCell ref="B221:C221"/>
    <mergeCell ref="B228:C228"/>
    <mergeCell ref="B232:C232"/>
    <mergeCell ref="DT400:FP400"/>
    <mergeCell ref="DT398:FP398"/>
    <mergeCell ref="DR409:ED409"/>
    <mergeCell ref="G404:Y404"/>
    <mergeCell ref="Z404:AI404"/>
    <mergeCell ref="AJ404:AU404"/>
    <mergeCell ref="CQ402:DS402"/>
    <mergeCell ref="CQ401:DS401"/>
    <mergeCell ref="DT403:FP403"/>
    <mergeCell ref="DT402:FP402"/>
    <mergeCell ref="DT401:FP401"/>
    <mergeCell ref="CQ400:DS400"/>
    <mergeCell ref="B155:C155"/>
    <mergeCell ref="CF411:CS411"/>
    <mergeCell ref="CF410:CS410"/>
    <mergeCell ref="BF410:BR410"/>
    <mergeCell ref="BS410:CE410"/>
    <mergeCell ref="CQ403:DS403"/>
    <mergeCell ref="D259:EP259"/>
    <mergeCell ref="D208:X208"/>
    <mergeCell ref="CQ396:DS396"/>
    <mergeCell ref="DT396:FP396"/>
    <mergeCell ref="DT394:FP394"/>
    <mergeCell ref="DT393:FP393"/>
    <mergeCell ref="CQ393:DS393"/>
    <mergeCell ref="CQ395:DS395"/>
    <mergeCell ref="CQ394:DS394"/>
    <mergeCell ref="DT399:FP399"/>
    <mergeCell ref="DT397:FP397"/>
    <mergeCell ref="Z397:AI397"/>
    <mergeCell ref="AJ397:AU397"/>
    <mergeCell ref="CQ399:DS399"/>
    <mergeCell ref="CQ398:DS398"/>
    <mergeCell ref="CQ397:DS397"/>
    <mergeCell ref="D257:EP257"/>
    <mergeCell ref="DH325:DU325"/>
    <mergeCell ref="C324:O324"/>
    <mergeCell ref="P324:AK324"/>
    <mergeCell ref="AL324:DG324"/>
    <mergeCell ref="EI324:ET324"/>
    <mergeCell ref="EH296:ES296"/>
    <mergeCell ref="CR296:DF296"/>
    <mergeCell ref="B265:C265"/>
    <mergeCell ref="B260:C260"/>
    <mergeCell ref="DV296:EG296"/>
    <mergeCell ref="DT395:FP395"/>
    <mergeCell ref="EU324:FF324"/>
    <mergeCell ref="AV394:BL394"/>
    <mergeCell ref="DG296:DU296"/>
    <mergeCell ref="CD377:CR378"/>
    <mergeCell ref="CS388:DH388"/>
    <mergeCell ref="CD388:CR388"/>
    <mergeCell ref="CB394:CP394"/>
    <mergeCell ref="B391:EN391"/>
    <mergeCell ref="D260:X260"/>
    <mergeCell ref="AI258:BI258"/>
    <mergeCell ref="Y258:AH258"/>
    <mergeCell ref="D258:X258"/>
    <mergeCell ref="Y260:AH260"/>
    <mergeCell ref="AI260:BI260"/>
    <mergeCell ref="B198:C198"/>
    <mergeCell ref="B206:C206"/>
    <mergeCell ref="Z206:AG206"/>
    <mergeCell ref="D189:EP189"/>
    <mergeCell ref="AH198:BH198"/>
    <mergeCell ref="C128:V128"/>
    <mergeCell ref="CN198:DA198"/>
    <mergeCell ref="D198:X198"/>
    <mergeCell ref="Y198:AG198"/>
    <mergeCell ref="D197:EP197"/>
    <mergeCell ref="Z208:AG208"/>
    <mergeCell ref="AH207:BH207"/>
    <mergeCell ref="CM202:DA202"/>
    <mergeCell ref="BJ202:BV202"/>
    <mergeCell ref="CM206:DA206"/>
    <mergeCell ref="AH208:BH208"/>
    <mergeCell ref="BJ206:BV206"/>
    <mergeCell ref="D204:AG204"/>
    <mergeCell ref="Z203:AG203"/>
    <mergeCell ref="BY206:CL206"/>
    <mergeCell ref="D200:Y200"/>
    <mergeCell ref="Z200:AG200"/>
    <mergeCell ref="AH200:BH200"/>
    <mergeCell ref="D158:EP158"/>
    <mergeCell ref="DM129:EA129"/>
    <mergeCell ref="DM130:EA130"/>
    <mergeCell ref="DQ198:EC198"/>
    <mergeCell ref="D196:EP196"/>
    <mergeCell ref="D169:X169"/>
    <mergeCell ref="D168:EP168"/>
    <mergeCell ref="B192:C192"/>
    <mergeCell ref="B190:C190"/>
    <mergeCell ref="Y187:AG187"/>
    <mergeCell ref="DJ110:DX110"/>
    <mergeCell ref="DJ111:DX111"/>
    <mergeCell ref="DQ187:EC187"/>
    <mergeCell ref="D170:EP170"/>
    <mergeCell ref="D190:X190"/>
    <mergeCell ref="CQ176:DC176"/>
    <mergeCell ref="D188:EP188"/>
    <mergeCell ref="C126:V126"/>
    <mergeCell ref="CV93:DO93"/>
    <mergeCell ref="DJ103:DX103"/>
    <mergeCell ref="B97:ED97"/>
    <mergeCell ref="DJ102:DX102"/>
    <mergeCell ref="AO103:BA103"/>
    <mergeCell ref="DM124:EA124"/>
    <mergeCell ref="BT124:CH124"/>
    <mergeCell ref="DJ109:DX109"/>
    <mergeCell ref="BR109:CF109"/>
    <mergeCell ref="DY104:EJ104"/>
    <mergeCell ref="BR111:CF111"/>
    <mergeCell ref="BR104:CF104"/>
    <mergeCell ref="BB112:BQ112"/>
    <mergeCell ref="BB111:BQ111"/>
    <mergeCell ref="BD124:BS124"/>
    <mergeCell ref="DJ112:DX112"/>
    <mergeCell ref="DJ113:DX113"/>
    <mergeCell ref="BR112:CF112"/>
    <mergeCell ref="DJ104:DX104"/>
    <mergeCell ref="DM132:EA132"/>
    <mergeCell ref="BT130:CI130"/>
    <mergeCell ref="B187:C187"/>
    <mergeCell ref="B169:C169"/>
    <mergeCell ref="B183:C183"/>
    <mergeCell ref="B178:C178"/>
    <mergeCell ref="B176:C176"/>
    <mergeCell ref="B171:C171"/>
    <mergeCell ref="B174:C174"/>
    <mergeCell ref="CB159:CL159"/>
    <mergeCell ref="V69:AB69"/>
    <mergeCell ref="BH69:BU69"/>
    <mergeCell ref="H75:U75"/>
    <mergeCell ref="AO75:BF75"/>
    <mergeCell ref="BV75:CL75"/>
    <mergeCell ref="CM75:CU75"/>
    <mergeCell ref="CM69:CU69"/>
    <mergeCell ref="G83:U83"/>
    <mergeCell ref="C103:U103"/>
    <mergeCell ref="V104:AB104"/>
    <mergeCell ref="B173:C173"/>
    <mergeCell ref="C84:F84"/>
    <mergeCell ref="D159:X159"/>
    <mergeCell ref="C85:F85"/>
    <mergeCell ref="G85:U85"/>
    <mergeCell ref="C94:G94"/>
    <mergeCell ref="H94:U94"/>
    <mergeCell ref="C68:F68"/>
    <mergeCell ref="G68:U68"/>
    <mergeCell ref="V68:AB68"/>
    <mergeCell ref="BH68:BU68"/>
    <mergeCell ref="AF68:AN68"/>
    <mergeCell ref="DP62:EB62"/>
    <mergeCell ref="AO62:AZ62"/>
    <mergeCell ref="CC62:CL62"/>
    <mergeCell ref="AC66:AN66"/>
    <mergeCell ref="BV66:CL66"/>
    <mergeCell ref="AQ68:BE68"/>
    <mergeCell ref="BV68:CL68"/>
    <mergeCell ref="BV81:CL81"/>
    <mergeCell ref="BV80:EB80"/>
    <mergeCell ref="DP81:EB81"/>
    <mergeCell ref="CV81:DO81"/>
    <mergeCell ref="AO81:BF81"/>
    <mergeCell ref="CV74:DO74"/>
    <mergeCell ref="B71:ED71"/>
    <mergeCell ref="G69:U69"/>
    <mergeCell ref="B223:C223"/>
    <mergeCell ref="D223:X223"/>
    <mergeCell ref="V81:AB81"/>
    <mergeCell ref="AC81:AN81"/>
    <mergeCell ref="V82:AB82"/>
    <mergeCell ref="B180:C180"/>
    <mergeCell ref="D195:EP195"/>
    <mergeCell ref="DQ180:EC180"/>
    <mergeCell ref="B188:C188"/>
    <mergeCell ref="B181:C181"/>
    <mergeCell ref="FL65:FU65"/>
    <mergeCell ref="EC66:EM66"/>
    <mergeCell ref="EC68:EM68"/>
    <mergeCell ref="FL68:FU68"/>
    <mergeCell ref="FL66:FU66"/>
    <mergeCell ref="C112:U112"/>
    <mergeCell ref="C104:U104"/>
    <mergeCell ref="CV75:DO75"/>
    <mergeCell ref="DP75:EB75"/>
    <mergeCell ref="DP68:EB68"/>
    <mergeCell ref="B227:C227"/>
    <mergeCell ref="D227:X227"/>
    <mergeCell ref="W124:AC124"/>
    <mergeCell ref="V112:AB112"/>
    <mergeCell ref="D201:EP201"/>
    <mergeCell ref="Y202:AG202"/>
    <mergeCell ref="D206:X206"/>
    <mergeCell ref="B225:C225"/>
    <mergeCell ref="BJ212:BX212"/>
    <mergeCell ref="BY212:CL212"/>
    <mergeCell ref="BI234:BV234"/>
    <mergeCell ref="B230:C230"/>
    <mergeCell ref="D230:X230"/>
    <mergeCell ref="Y230:AG230"/>
    <mergeCell ref="AH230:BH230"/>
    <mergeCell ref="AH234:BH234"/>
    <mergeCell ref="D232:X232"/>
    <mergeCell ref="Y232:AG232"/>
    <mergeCell ref="AH232:BH232"/>
    <mergeCell ref="Y234:AG234"/>
    <mergeCell ref="FH324:FR324"/>
    <mergeCell ref="DQ212:EC212"/>
    <mergeCell ref="EF212:EQ212"/>
    <mergeCell ref="CN234:DA234"/>
    <mergeCell ref="DQ234:EC234"/>
    <mergeCell ref="D231:EP231"/>
    <mergeCell ref="BI232:BV232"/>
    <mergeCell ref="CN232:DA232"/>
    <mergeCell ref="DQ232:EC232"/>
    <mergeCell ref="D234:X234"/>
    <mergeCell ref="D233:EP233"/>
    <mergeCell ref="D212:X212"/>
    <mergeCell ref="BI230:BV230"/>
    <mergeCell ref="AH212:BI212"/>
    <mergeCell ref="Z212:AG212"/>
    <mergeCell ref="DQ230:EC230"/>
    <mergeCell ref="D228:EP228"/>
    <mergeCell ref="Y218:AH218"/>
    <mergeCell ref="D221:EP221"/>
    <mergeCell ref="D222:EP222"/>
    <mergeCell ref="DQ200:EQ200"/>
    <mergeCell ref="D211:X211"/>
    <mergeCell ref="CN230:DA230"/>
    <mergeCell ref="D225:X225"/>
    <mergeCell ref="Y225:AG225"/>
    <mergeCell ref="AH225:BH225"/>
    <mergeCell ref="DQ203:EQ203"/>
    <mergeCell ref="CN212:DA212"/>
    <mergeCell ref="DC212:DP212"/>
    <mergeCell ref="AH203:BH203"/>
  </mergeCells>
  <printOptions/>
  <pageMargins left="0.7480314960629921" right="0.7480314960629921" top="1.062992125984252" bottom="1.062992125984252" header="0.5118110236220472" footer="0.5118110236220472"/>
  <pageSetup horizontalDpi="600" verticalDpi="600" orientation="landscape" paperSize="9" scale="58" r:id="rId2"/>
  <rowBreaks count="7" manualBreakCount="7">
    <brk id="42" max="179" man="1"/>
    <brk id="88" max="255" man="1"/>
    <brk id="194" max="255" man="1"/>
    <brk id="296" max="255" man="1"/>
    <brk id="337" max="255" man="1"/>
    <brk id="381" max="255" man="1"/>
    <brk id="4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2017-12-07T11:37:09Z</cp:lastPrinted>
  <dcterms:created xsi:type="dcterms:W3CDTF">2017-07-06T06:08:21Z</dcterms:created>
  <dcterms:modified xsi:type="dcterms:W3CDTF">2017-12-07T11:40:27Z</dcterms:modified>
  <cp:category/>
  <cp:version/>
  <cp:contentType/>
  <cp:contentStatus/>
  <cp:revision>1</cp:revision>
</cp:coreProperties>
</file>