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384" activeTab="1"/>
  </bookViews>
  <sheets>
    <sheet name="Ф-1" sheetId="1" r:id="rId1"/>
    <sheet name="TDSheet" sheetId="2" r:id="rId2"/>
    <sheet name="1 штат чис" sheetId="3" r:id="rId3"/>
    <sheet name="2а ФОП ОМС" sheetId="4" r:id="rId4"/>
    <sheet name="5 енергоносії" sheetId="5" r:id="rId5"/>
    <sheet name="9 кап вид" sheetId="6" r:id="rId6"/>
  </sheets>
  <definedNames>
    <definedName name="_xlnm.Print_Area" localSheetId="4">'5 енергоносії'!$A$1:$BJ$19</definedName>
    <definedName name="_xlnm.Print_Area" localSheetId="5">'9 кап вид'!$A$1:$J$28</definedName>
  </definedNames>
  <calcPr fullCalcOnLoad="1" refMode="R1C1"/>
</workbook>
</file>

<file path=xl/sharedStrings.xml><?xml version="1.0" encoding="utf-8"?>
<sst xmlns="http://schemas.openxmlformats.org/spreadsheetml/2006/main" count="901" uniqueCount="348">
  <si>
    <t>ЗАТВЕРДЖЕНО</t>
  </si>
  <si>
    <t>Наказ Міністерства фінансів України</t>
  </si>
  <si>
    <t>17.07.2015 року № 648</t>
  </si>
  <si>
    <t xml:space="preserve">(у редакції наказу Міністерства фінансів України 30.09.2016  № 861)  </t>
  </si>
  <si>
    <t>1.  Департамент праці та соціального захисту населення Миколаївської міської ради</t>
  </si>
  <si>
    <t xml:space="preserve"> (найменування головного розпорядника коштів місцевого бюджету)</t>
  </si>
  <si>
    <t>КВК</t>
  </si>
  <si>
    <t>2.  Департамент праці та соціального захисту населення Миколаївської міської ради</t>
  </si>
  <si>
    <t>(найменування відповідального виконавця бюджетної програми)</t>
  </si>
  <si>
    <t>КВК, знак відповідального виконавця</t>
  </si>
  <si>
    <t>(найменування бюджетної програми)</t>
  </si>
  <si>
    <t>КПКВК</t>
  </si>
  <si>
    <t>4.1. Мета бюджетної програми, строки її реалізації</t>
  </si>
  <si>
    <t>Керівництво і управління у сфері  праці та соціального захисту населення</t>
  </si>
  <si>
    <t>4.2. Підстави для реалізації бюджетної програми</t>
  </si>
  <si>
    <t>5. Надходження для виконання бюджетної програми</t>
  </si>
  <si>
    <t>(тис. грн)</t>
  </si>
  <si>
    <t>КПКВК*</t>
  </si>
  <si>
    <t>Код</t>
  </si>
  <si>
    <t>Найменування</t>
  </si>
  <si>
    <t>2015 рік (звіт)</t>
  </si>
  <si>
    <t>2016 рік (затверджено)</t>
  </si>
  <si>
    <t>2017 рік (проект)</t>
  </si>
  <si>
    <t>загальний
фонд</t>
  </si>
  <si>
    <t>спеціальний фонд</t>
  </si>
  <si>
    <t>у т.ч. бюджет розвитку</t>
  </si>
  <si>
    <t>разом (4+5)</t>
  </si>
  <si>
    <t>разом (8+9)</t>
  </si>
  <si>
    <t>разом (12+13)</t>
  </si>
  <si>
    <t>Надходження із загального фонду бюджету</t>
  </si>
  <si>
    <t>Х</t>
  </si>
  <si>
    <t xml:space="preserve">602400  </t>
  </si>
  <si>
    <t>Кошти, що передаються із загального фонду бюджету до бюджету розвитку (спеціального фонду)</t>
  </si>
  <si>
    <t>ВСЬОГО</t>
  </si>
  <si>
    <t>5.2. Надходження для виконання бюджетної програми у 2018 -2019  роках</t>
  </si>
  <si>
    <t>2018 рік (прогноз)</t>
  </si>
  <si>
    <t>2019 рік (прогноз)</t>
  </si>
  <si>
    <t>6. Видатки/надання кредитів за кодами економічної класифікації видатків/класифікації кредитування бюджету</t>
  </si>
  <si>
    <t>КЕКВ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</si>
  <si>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</si>
  <si>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</si>
  <si>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</si>
  <si>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</si>
  <si>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</si>
  <si>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</si>
  <si>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</si>
  <si>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</si>
  <si>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</si>
  <si>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</si>
  <si>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</si>
  <si>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</si>
  <si>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</si>
  <si>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6.2. Надання кредитів за кодами класифікації кредитування бюджету у 2015 -2017 роках</t>
  </si>
  <si>
    <t>ККК</t>
  </si>
  <si>
    <t>6.3. Видатки за кодами економічної класифікації видатків бюджету у  2018 -2019 роках</t>
  </si>
  <si>
    <t>спеціаль-ний фонд</t>
  </si>
  <si>
    <t>6.4. Надання кредитів за кодами класифікації кредитування бюджету у 2018 -2019 роках</t>
  </si>
  <si>
    <t>7 . Видатки/надання кредитів у розрізі підпрограм та завдань</t>
  </si>
  <si>
    <t>Підпрограми/
завдання бюджетної програми</t>
  </si>
  <si>
    <t>разом (3+4)</t>
  </si>
  <si>
    <t>разом (7+8)</t>
  </si>
  <si>
    <t>разом (11+12)</t>
  </si>
  <si>
    <t>Придбання обладнання та предметів довгострокового користування</t>
  </si>
  <si>
    <t>Проведення капітального ремонту приміщень</t>
  </si>
  <si>
    <t>8. Результативні показники бюджетної програми</t>
  </si>
  <si>
    <t>Показники</t>
  </si>
  <si>
    <t>Одиниця виміру</t>
  </si>
  <si>
    <t>Джерело інформації</t>
  </si>
  <si>
    <t>загальний фонд</t>
  </si>
  <si>
    <t>Завдання 1</t>
  </si>
  <si>
    <t>затрат</t>
  </si>
  <si>
    <t>Кількість штатних одиниць</t>
  </si>
  <si>
    <t>шт.од</t>
  </si>
  <si>
    <t>штатний розпис</t>
  </si>
  <si>
    <t>продукту</t>
  </si>
  <si>
    <t>Кількість прийнятих листів, звернень, заяв, скарг</t>
  </si>
  <si>
    <t>од.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</si>
  <si>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</si>
  <si>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</si>
  <si>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</si>
  <si>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</si>
  <si>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</si>
  <si>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звітність установ</t>
  </si>
  <si>
    <t>витрати на утримання однієї штатної одиниці</t>
  </si>
  <si>
    <t>тис.грн</t>
  </si>
  <si>
    <t>Завдання 2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</si>
  <si>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</si>
  <si>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</si>
  <si>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</si>
  <si>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</si>
  <si>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</si>
  <si>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Завдання 3</t>
  </si>
  <si>
    <t xml:space="preserve">обсяги видатків    </t>
  </si>
  <si>
    <t xml:space="preserve">кількість закладів, які потребують капітального ремонту     </t>
  </si>
  <si>
    <t>Кількість об'єктів проведення капітального ремонту</t>
  </si>
  <si>
    <t>Середні витрати на один об'єкт</t>
  </si>
  <si>
    <t>Відсоток об'єктів, що планується відремонтувати до об'єктів, що потребують ремонту</t>
  </si>
  <si>
    <t>%</t>
  </si>
  <si>
    <t>8.2. Результативні показники бюджетної програми у  2018 - 2019 роках</t>
  </si>
  <si>
    <t>9. Структура видатків на оплату праці</t>
  </si>
  <si>
    <t>(тис.грн.)</t>
  </si>
  <si>
    <t>Найменування видатків</t>
  </si>
  <si>
    <t>Обов'язкові виплати</t>
  </si>
  <si>
    <t>Стимулюючі доплати та надбавки</t>
  </si>
  <si>
    <t>Премії</t>
  </si>
  <si>
    <t>Матеріальна допомога</t>
  </si>
  <si>
    <t>інші виплати</t>
  </si>
  <si>
    <t>індексація</t>
  </si>
  <si>
    <t>в т.ч. оплата праці штатних одиниць за загальним фондом, що враховані також у спеціальному фонді</t>
  </si>
  <si>
    <t>10. Чисельність зайнятих у бюджетних установах</t>
  </si>
  <si>
    <t>Категорії працівників</t>
  </si>
  <si>
    <t>затверджено</t>
  </si>
  <si>
    <t>фактично зайняті</t>
  </si>
  <si>
    <t>Спеціалісти</t>
  </si>
  <si>
    <t>Обслуговуючий персонал</t>
  </si>
  <si>
    <t>державні службовці</t>
  </si>
  <si>
    <t>Всього штатних одиниць</t>
  </si>
  <si>
    <t>з них штатні одиниці за загальним фондом, що враховані також у спеціальному фонді</t>
  </si>
  <si>
    <t>11. Регіональні/місцеві програми, які виконуються в межах бюджетної програми</t>
  </si>
  <si>
    <t>11.1. Регіональні/місцеві програми, які виконуються в межах бюджетної програми у 2015 - 2017 роках</t>
  </si>
  <si>
    <t>№ з/п</t>
  </si>
  <si>
    <t>Назва</t>
  </si>
  <si>
    <t>Коли та яким документом затверджена</t>
  </si>
  <si>
    <t>Короткий зміст заходів за програмою</t>
  </si>
  <si>
    <t>Програма розвитку місцевого самоврядування у місті Миколаєві на 2016-2018 роки</t>
  </si>
  <si>
    <t>Рішення ММР від 05.04.2016 №4/14</t>
  </si>
  <si>
    <t>Програма розвитку місцевого самоврядування у м.Миколаєві на 2013-2016 роки</t>
  </si>
  <si>
    <t>рішення Миколаївської міської ради від 04.04.2013р № 27/9</t>
  </si>
  <si>
    <t xml:space="preserve">Здійсненя, в межах своїх повноважень, реалізації державної політики у сфері соціально трудових відносин оплати, охорони та умов праці, безпечної життєдіяльності та зайнятості населення, у т.ч. громадян, які потребують допомоги і соціальної підтримки у м.Миколаїві, а також реалізація міських програм.  </t>
  </si>
  <si>
    <t>11.2. Регіональні/місцеві програми, які виконуються в межах бюджетної програми у  2018-2019 роках</t>
  </si>
  <si>
    <t>12. Інвестиційні проекти, які виконуються в межах бюджетної програми</t>
  </si>
  <si>
    <t>Найменування джерел надходжень</t>
  </si>
  <si>
    <t>Пояснення, що характеризують джерела фінансування</t>
  </si>
  <si>
    <t>разом</t>
  </si>
  <si>
    <t>12.2. Обсяги та джерела фінансування інвестиційних проектів у  2018 - 2019 роках</t>
  </si>
  <si>
    <t xml:space="preserve">13. Аналіз результатів, досягнутих унаслідок використання коштів загального фонду бюджету у  2016  році, очікувані результати у 2017 році, обґрунтування необхідності передбачення видатків/надання кредитів на 2018 - 2019 роки </t>
  </si>
  <si>
    <t>КЕКВ/ККК</t>
  </si>
  <si>
    <t>Затверджено з урахуванням змін</t>
  </si>
  <si>
    <t>Касові видатки/ надання кредитів</t>
  </si>
  <si>
    <t>Кредиторська заборгованість на 01.01. 2016</t>
  </si>
  <si>
    <t>Зміна кредиторської заборгованості (7–6)</t>
  </si>
  <si>
    <t>Погашено кредиторську заборгованість за рахунок коштів</t>
  </si>
  <si>
    <t>Бюджетні зобов’язання (5+7)</t>
  </si>
  <si>
    <t>загального фонду</t>
  </si>
  <si>
    <t>спеціального фонду</t>
  </si>
  <si>
    <t>Поточні видатки</t>
  </si>
  <si>
    <t>Оплата праці і нарахування на заробітну плату</t>
  </si>
  <si>
    <t>Оплата праці</t>
  </si>
  <si>
    <t>Використання товарів і послуг</t>
  </si>
  <si>
    <t>Оплата комунальних послуг та енергоносіїв</t>
  </si>
  <si>
    <t>Дослідження і розробки, окремі заходи по реалізації державних (регіональних) програм</t>
  </si>
  <si>
    <t>Капітальні видатки</t>
  </si>
  <si>
    <t>Придбання основного капіталу</t>
  </si>
  <si>
    <t>Капітальний ремонт</t>
  </si>
  <si>
    <t xml:space="preserve">ВСЬОГО </t>
  </si>
  <si>
    <t>Затверджені призначення</t>
  </si>
  <si>
    <t>Кредиторська заборгованість на 01.01.2016</t>
  </si>
  <si>
    <t>Планується погасити кредиторської заборгованості за рахунок коштів</t>
  </si>
  <si>
    <t>Очікуваний обсяг взяття поточних зобов'язань (4-6)</t>
  </si>
  <si>
    <t>Граничний обсяг</t>
  </si>
  <si>
    <t>Можлива кредиторська заборгованість на 01.01.2017 (5-6-7)</t>
  </si>
  <si>
    <t>Очікуваний обсяг взяття поточних зобов'язань (9-10)</t>
  </si>
  <si>
    <t>Причини виникнення заборгованості</t>
  </si>
  <si>
    <t>Вжиті заходи щодо погашення заборгованості</t>
  </si>
  <si>
    <t>Погашатиметься щомісячно</t>
  </si>
  <si>
    <t>14.4. Нормативно-правові акти, виконання яких у 2017 році не забезпечено граничним обсягом видатків / надання кредитів загального фонду</t>
  </si>
  <si>
    <t xml:space="preserve">Статті (пункти)
нормативно-правового акта </t>
  </si>
  <si>
    <t>Обсяг видатків/ надання кредитів, необхідний для виконання статей (пунктів) (тис. грн)</t>
  </si>
  <si>
    <t>Обсяг видатків/надання кредитів, врахований у граничному обсязі (тис. грн)</t>
  </si>
  <si>
    <t>Обсяг видатків/надання кредитів, не забезпечений граничним обсягом (тис. грн) (4-5)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</si>
  <si>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</si>
  <si>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>Конституція України (Закон від 28.06.1996 № 254/96)
Бюджетний кодекс України(Закон від 08.07.2010 № 2456-VI)
Закон України "Про Державний бюджет України на 2016 рік від 25.12.2015 № 928-VII;
Земельний кодекс (Закон України  від 25.01.2001 № 2768-111);
Рішення Миколаївської міської ради від 28.01.2016 № 2/26 "Про міський бюджет м.Миколаєва на 2016 рік" зі змінами;</t>
  </si>
  <si>
    <t>рішення міської ради від 21.04.2011 р. "Про затвердження Положень про виконавчі органи Миколаївської міської ради та апарат Миколаївської ради"</t>
  </si>
  <si>
    <t xml:space="preserve">На виконання вимог правил пожежної безпеки в Україні та кодексу цівільного захисту України необхідно додаткові видатки на виконання проектної документації та  монтажу автономної пожежної сигналізації  в УСВіК  Заводського та Корабельного районів департаменту.  </t>
  </si>
  <si>
    <t>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бюджетів, затвердженої наказом Міністерства фінансів України від 14 січня 2011 року № 11 «Про бюджетну класифікацію».</t>
  </si>
  <si>
    <t>Після запровадження програмно-цільового методу на місцевому рівні місцеві бюджети, які не застосовують програмно-цільового методу у бюджетному процесі, замість коду програмної класифікації видатків та кредитування місцевих бюджетів проставляють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 грудня 2014 року № 1195.</t>
  </si>
  <si>
    <t>03194499_12</t>
  </si>
  <si>
    <t>07.11.2017 09:09:14</t>
  </si>
  <si>
    <t>Бюджетний запит 000000202 від 17.11.2016 17:59:39</t>
  </si>
  <si>
    <t>БЮДЖЕТНИЙ ЗАПИТ НА 2018 -2020  РОКИ індивідуальний, Форма 2018-2</t>
  </si>
  <si>
    <t>4. Мета бюджетної програми на  2018 -2020   роки</t>
  </si>
  <si>
    <t>2016 рік (звіт)</t>
  </si>
  <si>
    <t>2017 рік (затверджено)</t>
  </si>
  <si>
    <t>2018 рік (проект)</t>
  </si>
  <si>
    <t>0810160</t>
  </si>
  <si>
    <t>5.1. Надходження для виконання бюджетної програми у 2016 -2018  роках</t>
  </si>
  <si>
    <t>2020 рік (прогноз)</t>
  </si>
  <si>
    <t>6.1. Видатки за кодами економічної класифікації видатків бюджету у 2016 -2018  роках</t>
  </si>
  <si>
    <t>7.1.  Видатки/надання кредитів у розрізі підпрограм та завдань у 2016 -2018  роках</t>
  </si>
  <si>
    <t>8.1. Результативні показники бюджетної програми у  2016 - 2018 роках</t>
  </si>
  <si>
    <t>7.2. Видатки/надання кредитів у розрізі підпрограм та завдань у 2019 -2020 роках</t>
  </si>
  <si>
    <t>2017 рік (план)</t>
  </si>
  <si>
    <t>2017 рік (затверджено])</t>
  </si>
  <si>
    <t>12.1. Обсяги та джерела фінансування інвестиційних проектів у 2016 - 2018 роках</t>
  </si>
  <si>
    <t xml:space="preserve"> 2019 рік (звіт)</t>
  </si>
  <si>
    <t xml:space="preserve"> 2020 рік (затверджено)</t>
  </si>
  <si>
    <t xml:space="preserve">Розглянувши показники, які характеризують виконання бюджетної програми можна провести аналіз використання коштів загального фонду бюджету у 2016 році та очікувані результати у 2017 році, а також обгрунтувати розподіл граничних обсягів видатків на 2018 рік та прогнозний обсяг видатків на 2019-2020 роки.
У департаменті праці та соціального захисту населення на 2018 рік планується 194 штатні одиниці.
Кількість виконаних листів, звернень, заяв, скарг на одного працівника у 2016 році складає 271 од., в  2017 році- 307. У 2018 році цей показник планується на рівні 238 од.на одного працівника.
Кількість підготовлених нормативно-правових актів складає: 2016 р. – 48 од., що складає 0,26 од. на одного працівника. Кількість нормативно-правових актів у  2017 році - 58 од., що складає 0,30 од. на одного працівника. У 2017 році планується  кількость підготовлених нормативних актів  58 од., що в середньому становить 0,32 од.на 1 працівника.
Витрати на утримання однієї штатної одиниці у 2016 році складали 93673 грн, 2017 рік – 139969 грн, у 2018 році планується 162447грн. Видатки збільшуються внаслідок підвищення цін на енергоносії та підвищення мінімальної заробітної плати.  
Видатки на оплату праці у 2015 році складали 9 009 536 грн, у 2016 –11 227 800 грн, у 2017 році плануються 17 150 600 грн. На 2017 рік прогнозується збільшення витрат у порівнянні з 2016 роком на 15,3 %.
</t>
  </si>
  <si>
    <t>14. Бюджетні зобов’язання у 2016 - 2018 роках</t>
  </si>
  <si>
    <t>14.1. Кредиторська заборгованість за загальним фондом місцевого бюджету у 2016  (звітному) році</t>
  </si>
  <si>
    <t>Кредиторська заборгованість на 01.01 2016</t>
  </si>
  <si>
    <t xml:space="preserve">14.2. Кредиторська заборгованість за загальним фондом місцевого бюджету у  2017 - 2018 (поточному та плановому) роках </t>
  </si>
  <si>
    <t>14.3. Дебіторська заборгованість у 2016 - 2017 (звітному та поточному) роках</t>
  </si>
  <si>
    <t>,</t>
  </si>
  <si>
    <t>Дебіторська заборгованість на 01.01. 2016</t>
  </si>
  <si>
    <t>Дебіторська
заборгованість на 01.01. 2017</t>
  </si>
  <si>
    <t>Очікувана дебіторська
заборгованість на 2018</t>
  </si>
  <si>
    <t>14.5. Аналіз управління бюджетними зобов’язаннями та пропозиції щодо упорядкування бюджетних зобов’язань у 2016 році</t>
  </si>
  <si>
    <t>Аналіз управління бюджетними зобов'язаннями та пропозицій щодо упорядкування бюджетних зобов'язань у 2016 році:  обсяги фінансування дали можливість в повному обсязі провести розрахунки за придбані товари, за комуналні послуги та енергоносії, інші послуги. Установа в повному обсязі розрахувалася з працівниками по заробітній платі. В результаті цого на кінець 2016 року кредиторська заборгованість відсутня.</t>
  </si>
  <si>
    <t>15. Підстави та обґрунтування видатків спеціального фонду на 2018 рік та на 2019 - 2020 роки за рахунок надходжень до спеціального фонду, аналіз результатів, досягнутих унаслідок використання коштів спеціального фонду бюджету у 2016 році, та очікувані результати у 2017 році</t>
  </si>
  <si>
    <t>Передплата за періодичні видання  на січень-червень 2018р</t>
  </si>
  <si>
    <t>Директор департаменту</t>
  </si>
  <si>
    <t>Бондаренко С. М.</t>
  </si>
  <si>
    <t>(підпис)</t>
  </si>
  <si>
    <t>(прізвище та ініціали)</t>
  </si>
  <si>
    <t xml:space="preserve">Начальник планового відділу </t>
  </si>
  <si>
    <t>Федоровська Н.Г.</t>
  </si>
  <si>
    <t>Конституція України (Закон від 28.06.1996 №254/96), Бюджетний кодекс України (Закон від 08.07.2010 № 2456-VI), Закон України від 21.05.1997 №280/97-ВР „Про місцеве самоврядування в Україні”.</t>
  </si>
  <si>
    <t>Додаткова таблиця  9</t>
  </si>
  <si>
    <t>до пояснювальної записки</t>
  </si>
  <si>
    <t>Пропозиції щодо капітальних видатків бюджету розвитку</t>
  </si>
  <si>
    <t>Найменування установи</t>
  </si>
  <si>
    <t>Придбання обладнання і предмети довгострокового користування</t>
  </si>
  <si>
    <t>Назва обладнання і предметів довгострокового користування</t>
  </si>
  <si>
    <t xml:space="preserve">Розподілено в межах доведеного граничного обсягу (по загальному фонду - для передачі до бюджету розвитку спеціального фонду) </t>
  </si>
  <si>
    <t>Необхідно додатково по спеціальному фонду</t>
  </si>
  <si>
    <t>Очікуваний результат</t>
  </si>
  <si>
    <t>кількість одиниць</t>
  </si>
  <si>
    <t>вартість одиниці, грн.</t>
  </si>
  <si>
    <t>всього, тис.грн.</t>
  </si>
  <si>
    <t>кіль-    кість одиниць</t>
  </si>
  <si>
    <t>Установи:</t>
  </si>
  <si>
    <t>….</t>
  </si>
  <si>
    <t>Разом по КПКВК</t>
  </si>
  <si>
    <t>Всього:</t>
  </si>
  <si>
    <t>Об"єкт капітального ремонту</t>
  </si>
  <si>
    <t>кількість одиниць, кв.м</t>
  </si>
  <si>
    <t>кіль-    кість одиниць, кв.м</t>
  </si>
  <si>
    <t xml:space="preserve"> на плановий 2018 (плановий) рік і показники, що їх характеризують</t>
  </si>
  <si>
    <t>Департамент праці та соціального захисту населення  ММР</t>
  </si>
  <si>
    <t>придбання комп'ютерів в зборі</t>
  </si>
  <si>
    <t>придбання кондиціонерів</t>
  </si>
  <si>
    <t>Додаткова таблиця 5</t>
  </si>
  <si>
    <t>Установа</t>
  </si>
  <si>
    <t>КТКВК</t>
  </si>
  <si>
    <t xml:space="preserve">Всього,  тис.грн </t>
  </si>
  <si>
    <t>Всього,     тис.грн.</t>
  </si>
  <si>
    <t>тис. Гкал.</t>
  </si>
  <si>
    <t>тис.грн.</t>
  </si>
  <si>
    <t>тис.куб.м</t>
  </si>
  <si>
    <t>тис.кВт-год.</t>
  </si>
  <si>
    <t>т</t>
  </si>
  <si>
    <t>Обгрунтований ліміт споживання, тис.Гкал.</t>
  </si>
  <si>
    <t>ліміт споживання (проект), тис.Гкал.</t>
  </si>
  <si>
    <t xml:space="preserve">Відхилення більше (менше) у фізичних обсягах ліміту споживання 20...р.(проект) до очикуваного споживання 20...р., тис.Гкал. </t>
  </si>
  <si>
    <t xml:space="preserve">Причини відхилення більше (менше) у фізичних обсягах </t>
  </si>
  <si>
    <t>Обгрунтований ліміт споживання, тис.куб.м</t>
  </si>
  <si>
    <t>ліміт споживання (проект), тис.куб.м</t>
  </si>
  <si>
    <t xml:space="preserve">Відхилення більше (менше) у фізичних обсягах ліміту споживання 20...р. (проект) до очикуваного споживання 20...р., тис.куб.м </t>
  </si>
  <si>
    <t>Обгрунтований ліміт споживання, тис.кВт-год.</t>
  </si>
  <si>
    <t>ліміт споживання (проект), тис.кВт-год.</t>
  </si>
  <si>
    <t xml:space="preserve">Відхилення більше (менше) у фізичних обсягах ліміту споживання 20...р. (проект) до очикуваного споживання 20...р., тис.кВт-год. </t>
  </si>
  <si>
    <t>залишок на 01.01.12 (тон.)</t>
  </si>
  <si>
    <t>Обгрунтований ліміт споживання, т</t>
  </si>
  <si>
    <t>ліміт споживання (проект), т</t>
  </si>
  <si>
    <t>Відхилення більше (менше) у фізичних обсягах ліміту споживання 20...р. (проект) до очикуваного споживання 20...р., т</t>
  </si>
  <si>
    <t>Розрахунок потреби видатків на комунальні послуги та енергоносії до проекту бюджету на плановий 2018 рік</t>
  </si>
  <si>
    <t>по департаменту праці та соціалнього захисту населення Миколаївської міської ради</t>
  </si>
  <si>
    <t>Департамент праці та соціального захисту населення ММР</t>
  </si>
  <si>
    <t>Поточний (2017 рік)  (очікув. факт)</t>
  </si>
  <si>
    <t>Додаткова таблиця 1</t>
  </si>
  <si>
    <t>Аналітичні дані про штатну чисельність працівників</t>
  </si>
  <si>
    <t xml:space="preserve">      (назва головного розпорядника коштів)</t>
  </si>
  <si>
    <t>Відхилення проекту року до середньорічної планової чисельності за попередній та поточний роки</t>
  </si>
  <si>
    <t>Обгрунтування відхилення</t>
  </si>
  <si>
    <t>на початок року</t>
  </si>
  <si>
    <t>на кінець року</t>
  </si>
  <si>
    <t>середньорічна</t>
  </si>
  <si>
    <t>в одиницях (+,-)</t>
  </si>
  <si>
    <t>по плану</t>
  </si>
  <si>
    <t xml:space="preserve">фактично зайняті </t>
  </si>
  <si>
    <t>фактично зайняті (очік.)</t>
  </si>
  <si>
    <t>до попереднього року</t>
  </si>
  <si>
    <t>до поточного року</t>
  </si>
  <si>
    <t>Разом по КТКВК</t>
  </si>
  <si>
    <t xml:space="preserve">по департаменту праці та соціального захисту населення Миколаївскої міської ради </t>
  </si>
  <si>
    <t xml:space="preserve">для  розрахунку видатків до проекту бюджету на  плановий 2018 рік   </t>
  </si>
  <si>
    <t>Попередній (2016 рік) (звіт)</t>
  </si>
  <si>
    <t>Поточний (2017 рік) (затверджено)</t>
  </si>
  <si>
    <t>Плановий (2018 рік) (проект)</t>
  </si>
  <si>
    <t>Начальник планового відділу</t>
  </si>
  <si>
    <t xml:space="preserve">Всього </t>
  </si>
  <si>
    <t>Бондаренко С.М.</t>
  </si>
  <si>
    <t>Додаткова таблиця 2а</t>
  </si>
  <si>
    <t xml:space="preserve"> до пояснювальної записки</t>
  </si>
  <si>
    <t>на ОПЛАТУ ПРАЦІ</t>
  </si>
  <si>
    <t xml:space="preserve">у тому числі : </t>
  </si>
  <si>
    <t>посадові оклади</t>
  </si>
  <si>
    <t>доплата</t>
  </si>
  <si>
    <t>надбавка</t>
  </si>
  <si>
    <t>премія</t>
  </si>
  <si>
    <t>індексація зарплати</t>
  </si>
  <si>
    <t xml:space="preserve">Допомога на оздоровлення </t>
  </si>
  <si>
    <t>Матеріальна допомога для вирішення соц.побут. питань</t>
  </si>
  <si>
    <t>Надбавка за особливий характер роботи</t>
  </si>
  <si>
    <t>Грошова винагорода за сумлінну працю (ПКМУ №212)</t>
  </si>
  <si>
    <t>за ранг</t>
  </si>
  <si>
    <t>за вислугу років</t>
  </si>
  <si>
    <t>за класність, ненорм.роб. день</t>
  </si>
  <si>
    <t>за дезинфік засоби</t>
  </si>
  <si>
    <t xml:space="preserve"> за  таємність, наук.ступінь</t>
  </si>
  <si>
    <t>за високі досягнення у праці</t>
  </si>
  <si>
    <t>Чисельність працівників (шт.од.)- всього, у тому числі:</t>
  </si>
  <si>
    <t>посадові особи</t>
  </si>
  <si>
    <t>інший персонал</t>
  </si>
  <si>
    <t>Всього по КТКВК на рік</t>
  </si>
  <si>
    <t>С.М.Бондаренко</t>
  </si>
  <si>
    <t xml:space="preserve">Розрахунок фонду заробітної плати по КТКВК 0810160 на плановий 2018 рік, тис.грн. </t>
  </si>
  <si>
    <t>Н.Г.Федоровська</t>
  </si>
  <si>
    <t>Н.Г.Фендоровська</t>
  </si>
  <si>
    <t>3.  Керівництво і управління у відповідній сфері у містах (місті Києві), селищах, селах, об'єднаних територіальних громадах</t>
  </si>
  <si>
    <t>Керівництво і управління у відповідній сфері у містах (місті Києві), селищах, селах, об'єднаних територіальних громадах</t>
  </si>
  <si>
    <t>Здійснення  наданих законодавством повноважень у сфері праці та соціального захисту населення</t>
  </si>
  <si>
    <t xml:space="preserve">Здійснення  наданих законодавством повноважень у сфері праці та соціального захисту населення </t>
  </si>
  <si>
    <t>Кількість отриманих листів, звернень, заяв, скарг</t>
  </si>
  <si>
    <t>Кількість прийнятих нормативно-правових актів на одного працівника</t>
  </si>
  <si>
    <t xml:space="preserve">ё </t>
  </si>
  <si>
    <t>економія коштів за рік, що виникла за результатами впровадження в експлуатацію придбаного обладнання</t>
  </si>
  <si>
    <t>економія на рік, що виникла за результатами впровадження в експлуатацію придбаного обладнання</t>
  </si>
  <si>
    <t xml:space="preserve"> </t>
  </si>
  <si>
    <t>З причин фізичного та морального зносу матеріальної бази неможливо своєчасно та якісно виконанти завдання, покладені на департамент. Для якісного та швидкого виконання повноважень управліннями  та в зв'явку з фізичним та моральним зносом у 2018 році необхідно придбати комп'ютерну техніку.</t>
  </si>
  <si>
    <t>(у редакції наказу Міністерства фінансів України від 30 вересня 2016 року N 861)</t>
  </si>
  <si>
    <t>БЮДЖЕТНИЙ ЗАПИТ НА 2018 -2020  РОКИ ЗАГАЛЬНИЙ, Форма 2018-1</t>
  </si>
  <si>
    <t>(найменування головного розпорядника коштів місцевого бюджету)</t>
  </si>
  <si>
    <t>(тис. грн.)</t>
  </si>
  <si>
    <t>Відповідальний виконавець</t>
  </si>
  <si>
    <t>Департамент праці та соціального захисту населення Миколаївської міської ради</t>
  </si>
  <si>
    <t>Всього</t>
  </si>
  <si>
    <t>* Код програмної класифікації видатків та кредитування місцевих бюджетів, Структура якого затверджена наказом Міністерства фінансів України від 02 грудня 2014 року N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методу" (зі змінами).</t>
  </si>
  <si>
    <t>1. Департамент праці та соціального захисту населення Миколаївської міської ради</t>
  </si>
  <si>
    <t>08</t>
  </si>
  <si>
    <t>081</t>
  </si>
  <si>
    <t>керівництво і управління у відповідній сфері</t>
  </si>
  <si>
    <t xml:space="preserve">2. Мета діяльності головного розпорядника коштів місцевого бюджету                                 </t>
  </si>
  <si>
    <t xml:space="preserve">3.Розподіл граничного обсягу видатків/надання кредитів загального фонду  місцевого бюджету на  2018 рік та індикативних прогнозних показників на   2019 і 2020  роки за бюджетними програмами та підпрограмами  </t>
  </si>
  <si>
    <t xml:space="preserve">4. Розподіл граничного обсягу видатків/надання кредитів спеціального фонду  місцевого бюджету на  2018 рік та індикативних прогнозних показників на   2019 і 2020  роки за бюджетними програмами та підпрограмами  </t>
  </si>
  <si>
    <t xml:space="preserve">Директор департаменту </t>
  </si>
  <si>
    <t>__________________________________________________________</t>
  </si>
  <si>
    <t xml:space="preserve">                                        підпис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</si>
</sst>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&quot;"/>
    <numFmt numFmtId="165" formatCode="#,##0.000"/>
    <numFmt numFmtId="166" formatCode="0.000"/>
    <numFmt numFmtId="167" formatCode="0&quot; рік&quot;"/>
    <numFmt numFmtId="168" formatCode="0&quot; рік &quot;"/>
    <numFmt numFmtId="169" formatCode="#,##0.00_р_."/>
    <numFmt numFmtId="170" formatCode="0.0"/>
    <numFmt numFmtId="171" formatCode="#,##0.000_р_."/>
  </numFmts>
  <fonts count="68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63"/>
      <name val="Arial"/>
      <family val="2"/>
    </font>
    <font>
      <b/>
      <i/>
      <sz val="8"/>
      <color indexed="63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8"/>
      <color indexed="63"/>
      <name val="Arial"/>
      <family val="2"/>
    </font>
    <font>
      <sz val="12"/>
      <color indexed="63"/>
      <name val="Arial"/>
      <family val="2"/>
    </font>
    <font>
      <sz val="6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NumberFormat="1" applyAlignment="1">
      <alignment horizontal="centerContinuous" vertical="center"/>
    </xf>
    <xf numFmtId="0" fontId="5" fillId="0" borderId="10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" fontId="8" fillId="0" borderId="11" xfId="0" applyNumberFormat="1" applyFont="1" applyBorder="1" applyAlignment="1">
      <alignment horizontal="center" vertical="center"/>
    </xf>
    <xf numFmtId="0" fontId="9" fillId="33" borderId="0" xfId="0" applyNumberFormat="1" applyFont="1" applyFill="1" applyAlignment="1">
      <alignment horizontal="left"/>
    </xf>
    <xf numFmtId="0" fontId="9" fillId="33" borderId="12" xfId="0" applyNumberFormat="1" applyFont="1" applyFill="1" applyBorder="1" applyAlignment="1">
      <alignment horizontal="left"/>
    </xf>
    <xf numFmtId="0" fontId="9" fillId="33" borderId="13" xfId="0" applyNumberFormat="1" applyFont="1" applyFill="1" applyBorder="1" applyAlignment="1">
      <alignment horizontal="left"/>
    </xf>
    <xf numFmtId="0" fontId="9" fillId="33" borderId="14" xfId="0" applyNumberFormat="1" applyFont="1" applyFill="1" applyBorder="1" applyAlignment="1">
      <alignment horizontal="left"/>
    </xf>
    <xf numFmtId="0" fontId="10" fillId="33" borderId="0" xfId="0" applyNumberFormat="1" applyFont="1" applyFill="1" applyAlignment="1">
      <alignment horizontal="left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2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4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11" xfId="0" applyNumberFormat="1" applyFont="1" applyBorder="1" applyAlignment="1">
      <alignment horizontal="left" vertical="center"/>
    </xf>
    <xf numFmtId="0" fontId="10" fillId="0" borderId="12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" fontId="7" fillId="0" borderId="11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1" fontId="7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right" vertical="center"/>
    </xf>
    <xf numFmtId="0" fontId="8" fillId="33" borderId="13" xfId="0" applyNumberFormat="1" applyFont="1" applyFill="1" applyBorder="1" applyAlignment="1">
      <alignment horizontal="right" vertical="center"/>
    </xf>
    <xf numFmtId="0" fontId="8" fillId="33" borderId="14" xfId="0" applyNumberFormat="1" applyFont="1" applyFill="1" applyBorder="1" applyAlignment="1">
      <alignment horizontal="right" vertical="center"/>
    </xf>
    <xf numFmtId="0" fontId="9" fillId="33" borderId="12" xfId="0" applyNumberFormat="1" applyFont="1" applyFill="1" applyBorder="1" applyAlignment="1">
      <alignment horizontal="right" vertical="center"/>
    </xf>
    <xf numFmtId="0" fontId="9" fillId="33" borderId="13" xfId="0" applyNumberFormat="1" applyFont="1" applyFill="1" applyBorder="1" applyAlignment="1">
      <alignment horizontal="right" vertical="center"/>
    </xf>
    <xf numFmtId="0" fontId="9" fillId="33" borderId="14" xfId="0" applyNumberFormat="1" applyFont="1" applyFill="1" applyBorder="1" applyAlignment="1">
      <alignment horizontal="right" vertical="center"/>
    </xf>
    <xf numFmtId="0" fontId="10" fillId="33" borderId="12" xfId="0" applyNumberFormat="1" applyFont="1" applyFill="1" applyBorder="1" applyAlignment="1">
      <alignment horizontal="right" vertical="center"/>
    </xf>
    <xf numFmtId="0" fontId="10" fillId="33" borderId="13" xfId="0" applyNumberFormat="1" applyFont="1" applyFill="1" applyBorder="1" applyAlignment="1">
      <alignment horizontal="right" vertical="center"/>
    </xf>
    <xf numFmtId="0" fontId="10" fillId="33" borderId="14" xfId="0" applyNumberFormat="1" applyFont="1" applyFill="1" applyBorder="1" applyAlignment="1">
      <alignment horizontal="right" vertical="center"/>
    </xf>
    <xf numFmtId="0" fontId="13" fillId="33" borderId="12" xfId="0" applyNumberFormat="1" applyFont="1" applyFill="1" applyBorder="1" applyAlignment="1">
      <alignment horizontal="right" vertical="center"/>
    </xf>
    <xf numFmtId="0" fontId="13" fillId="33" borderId="13" xfId="0" applyNumberFormat="1" applyFont="1" applyFill="1" applyBorder="1" applyAlignment="1">
      <alignment horizontal="right" vertical="center"/>
    </xf>
    <xf numFmtId="0" fontId="13" fillId="33" borderId="14" xfId="0" applyNumberFormat="1" applyFont="1" applyFill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/>
    </xf>
    <xf numFmtId="0" fontId="7" fillId="33" borderId="0" xfId="0" applyNumberFormat="1" applyFont="1" applyFill="1" applyAlignment="1">
      <alignment horizontal="left"/>
    </xf>
    <xf numFmtId="1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right"/>
    </xf>
    <xf numFmtId="0" fontId="7" fillId="33" borderId="13" xfId="0" applyNumberFormat="1" applyFont="1" applyFill="1" applyBorder="1" applyAlignment="1">
      <alignment horizontal="right"/>
    </xf>
    <xf numFmtId="0" fontId="7" fillId="33" borderId="14" xfId="0" applyNumberFormat="1" applyFont="1" applyFill="1" applyBorder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0" fontId="0" fillId="0" borderId="0" xfId="0" applyNumberFormat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 wrapText="1"/>
    </xf>
    <xf numFmtId="1" fontId="6" fillId="0" borderId="1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11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49" fontId="9" fillId="33" borderId="11" xfId="0" applyNumberFormat="1" applyFont="1" applyFill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0" fontId="16" fillId="0" borderId="0" xfId="52">
      <alignment/>
      <protection/>
    </xf>
    <xf numFmtId="0" fontId="16" fillId="0" borderId="0" xfId="52" applyFill="1">
      <alignment/>
      <protection/>
    </xf>
    <xf numFmtId="0" fontId="17" fillId="0" borderId="0" xfId="52" applyFont="1" applyAlignment="1">
      <alignment horizontal="center"/>
      <protection/>
    </xf>
    <xf numFmtId="0" fontId="18" fillId="0" borderId="15" xfId="52" applyFont="1" applyBorder="1" applyAlignment="1">
      <alignment horizontal="center" vertical="top" wrapText="1"/>
      <protection/>
    </xf>
    <xf numFmtId="0" fontId="18" fillId="0" borderId="16" xfId="52" applyFont="1" applyBorder="1" applyAlignment="1">
      <alignment horizontal="center" vertical="top" wrapText="1"/>
      <protection/>
    </xf>
    <xf numFmtId="0" fontId="18" fillId="0" borderId="17" xfId="52" applyFont="1" applyBorder="1" applyAlignment="1">
      <alignment horizontal="center" vertical="top" wrapText="1"/>
      <protection/>
    </xf>
    <xf numFmtId="0" fontId="18" fillId="0" borderId="18" xfId="52" applyFont="1" applyBorder="1" applyAlignment="1">
      <alignment horizontal="center" vertical="top" wrapText="1"/>
      <protection/>
    </xf>
    <xf numFmtId="0" fontId="18" fillId="0" borderId="19" xfId="52" applyFont="1" applyBorder="1" applyAlignment="1">
      <alignment horizontal="center"/>
      <protection/>
    </xf>
    <xf numFmtId="0" fontId="18" fillId="0" borderId="20" xfId="52" applyFont="1" applyBorder="1" applyAlignment="1">
      <alignment horizontal="center"/>
      <protection/>
    </xf>
    <xf numFmtId="0" fontId="18" fillId="0" borderId="21" xfId="52" applyFont="1" applyBorder="1" applyAlignment="1">
      <alignment horizontal="center"/>
      <protection/>
    </xf>
    <xf numFmtId="0" fontId="18" fillId="0" borderId="22" xfId="52" applyFont="1" applyBorder="1" applyAlignment="1">
      <alignment horizontal="center"/>
      <protection/>
    </xf>
    <xf numFmtId="0" fontId="18" fillId="0" borderId="23" xfId="52" applyFont="1" applyBorder="1" applyAlignment="1">
      <alignment horizontal="center"/>
      <protection/>
    </xf>
    <xf numFmtId="0" fontId="18" fillId="0" borderId="24" xfId="52" applyFont="1" applyBorder="1" applyAlignment="1">
      <alignment horizontal="center"/>
      <protection/>
    </xf>
    <xf numFmtId="0" fontId="20" fillId="0" borderId="25" xfId="52" applyFont="1" applyBorder="1">
      <alignment/>
      <protection/>
    </xf>
    <xf numFmtId="0" fontId="20" fillId="0" borderId="25" xfId="52" applyFont="1" applyBorder="1" applyAlignment="1">
      <alignment wrapText="1"/>
      <protection/>
    </xf>
    <xf numFmtId="0" fontId="20" fillId="0" borderId="26" xfId="52" applyFont="1" applyBorder="1">
      <alignment/>
      <protection/>
    </xf>
    <xf numFmtId="0" fontId="20" fillId="0" borderId="27" xfId="52" applyFont="1" applyBorder="1">
      <alignment/>
      <protection/>
    </xf>
    <xf numFmtId="0" fontId="20" fillId="0" borderId="28" xfId="52" applyFont="1" applyBorder="1">
      <alignment/>
      <protection/>
    </xf>
    <xf numFmtId="0" fontId="20" fillId="0" borderId="29" xfId="52" applyFont="1" applyBorder="1">
      <alignment/>
      <protection/>
    </xf>
    <xf numFmtId="0" fontId="20" fillId="0" borderId="30" xfId="52" applyFont="1" applyBorder="1">
      <alignment/>
      <protection/>
    </xf>
    <xf numFmtId="0" fontId="20" fillId="0" borderId="31" xfId="52" applyFont="1" applyBorder="1">
      <alignment/>
      <protection/>
    </xf>
    <xf numFmtId="0" fontId="20" fillId="0" borderId="32" xfId="52" applyFont="1" applyBorder="1">
      <alignment/>
      <protection/>
    </xf>
    <xf numFmtId="0" fontId="20" fillId="0" borderId="11" xfId="52" applyFont="1" applyFill="1" applyBorder="1">
      <alignment/>
      <protection/>
    </xf>
    <xf numFmtId="0" fontId="20" fillId="0" borderId="33" xfId="52" applyFont="1" applyBorder="1">
      <alignment/>
      <protection/>
    </xf>
    <xf numFmtId="0" fontId="20" fillId="0" borderId="14" xfId="52" applyFont="1" applyBorder="1">
      <alignment/>
      <protection/>
    </xf>
    <xf numFmtId="0" fontId="20" fillId="0" borderId="34" xfId="52" applyFont="1" applyBorder="1">
      <alignment/>
      <protection/>
    </xf>
    <xf numFmtId="0" fontId="20" fillId="0" borderId="11" xfId="52" applyFont="1" applyBorder="1">
      <alignment/>
      <protection/>
    </xf>
    <xf numFmtId="0" fontId="21" fillId="0" borderId="31" xfId="52" applyFont="1" applyBorder="1" applyAlignment="1">
      <alignment wrapText="1"/>
      <protection/>
    </xf>
    <xf numFmtId="0" fontId="20" fillId="0" borderId="31" xfId="52" applyFont="1" applyBorder="1" applyAlignment="1">
      <alignment wrapText="1"/>
      <protection/>
    </xf>
    <xf numFmtId="0" fontId="16" fillId="0" borderId="19" xfId="52" applyBorder="1">
      <alignment/>
      <protection/>
    </xf>
    <xf numFmtId="0" fontId="22" fillId="0" borderId="19" xfId="52" applyFont="1" applyBorder="1">
      <alignment/>
      <protection/>
    </xf>
    <xf numFmtId="0" fontId="16" fillId="0" borderId="20" xfId="52" applyBorder="1">
      <alignment/>
      <protection/>
    </xf>
    <xf numFmtId="0" fontId="16" fillId="0" borderId="23" xfId="52" applyBorder="1">
      <alignment/>
      <protection/>
    </xf>
    <xf numFmtId="0" fontId="16" fillId="0" borderId="24" xfId="52" applyBorder="1">
      <alignment/>
      <protection/>
    </xf>
    <xf numFmtId="0" fontId="23" fillId="0" borderId="0" xfId="52" applyFont="1">
      <alignment/>
      <protection/>
    </xf>
    <xf numFmtId="0" fontId="18" fillId="0" borderId="35" xfId="52" applyFont="1" applyBorder="1" applyAlignment="1">
      <alignment horizontal="center" vertical="top" wrapText="1"/>
      <protection/>
    </xf>
    <xf numFmtId="0" fontId="18" fillId="0" borderId="36" xfId="52" applyFont="1" applyBorder="1" applyAlignment="1">
      <alignment horizontal="center" vertical="top" wrapText="1"/>
      <protection/>
    </xf>
    <xf numFmtId="0" fontId="18" fillId="0" borderId="37" xfId="52" applyFont="1" applyBorder="1" applyAlignment="1">
      <alignment horizontal="center" vertical="top" wrapText="1"/>
      <protection/>
    </xf>
    <xf numFmtId="0" fontId="18" fillId="0" borderId="0" xfId="52" applyFont="1" applyFill="1" applyBorder="1" applyAlignment="1">
      <alignment horizontal="center"/>
      <protection/>
    </xf>
    <xf numFmtId="0" fontId="20" fillId="0" borderId="31" xfId="52" applyFont="1" applyBorder="1" applyAlignment="1">
      <alignment vertical="top"/>
      <protection/>
    </xf>
    <xf numFmtId="0" fontId="24" fillId="0" borderId="31" xfId="52" applyFont="1" applyBorder="1" applyAlignment="1">
      <alignment vertical="top" wrapText="1"/>
      <protection/>
    </xf>
    <xf numFmtId="0" fontId="25" fillId="0" borderId="31" xfId="52" applyFont="1" applyBorder="1" applyAlignment="1">
      <alignment vertical="top" wrapText="1"/>
      <protection/>
    </xf>
    <xf numFmtId="0" fontId="20" fillId="0" borderId="32" xfId="52" applyFont="1" applyBorder="1" applyAlignment="1">
      <alignment vertical="top"/>
      <protection/>
    </xf>
    <xf numFmtId="0" fontId="20" fillId="0" borderId="11" xfId="52" applyFont="1" applyFill="1" applyBorder="1" applyAlignment="1">
      <alignment vertical="top"/>
      <protection/>
    </xf>
    <xf numFmtId="166" fontId="20" fillId="0" borderId="33" xfId="52" applyNumberFormat="1" applyFont="1" applyBorder="1" applyAlignment="1">
      <alignment vertical="top"/>
      <protection/>
    </xf>
    <xf numFmtId="0" fontId="20" fillId="0" borderId="32" xfId="52" applyFont="1" applyBorder="1" applyAlignment="1">
      <alignment vertical="top" wrapText="1"/>
      <protection/>
    </xf>
    <xf numFmtId="0" fontId="20" fillId="0" borderId="11" xfId="52" applyFont="1" applyFill="1" applyBorder="1" applyAlignment="1">
      <alignment vertical="top" wrapText="1"/>
      <protection/>
    </xf>
    <xf numFmtId="166" fontId="20" fillId="0" borderId="33" xfId="52" applyNumberFormat="1" applyFont="1" applyFill="1" applyBorder="1" applyAlignment="1">
      <alignment vertical="top" wrapText="1"/>
      <protection/>
    </xf>
    <xf numFmtId="0" fontId="18" fillId="0" borderId="38" xfId="52" applyFont="1" applyBorder="1" applyAlignment="1">
      <alignment vertical="top" wrapText="1"/>
      <protection/>
    </xf>
    <xf numFmtId="0" fontId="20" fillId="0" borderId="11" xfId="52" applyFont="1" applyBorder="1" applyAlignment="1">
      <alignment vertical="top" wrapText="1"/>
      <protection/>
    </xf>
    <xf numFmtId="0" fontId="20" fillId="0" borderId="33" xfId="52" applyFont="1" applyBorder="1" applyAlignment="1">
      <alignment vertical="top" wrapText="1"/>
      <protection/>
    </xf>
    <xf numFmtId="166" fontId="20" fillId="0" borderId="33" xfId="52" applyNumberFormat="1" applyFont="1" applyBorder="1" applyAlignment="1">
      <alignment vertical="top" wrapText="1"/>
      <protection/>
    </xf>
    <xf numFmtId="0" fontId="24" fillId="0" borderId="25" xfId="52" applyFont="1" applyBorder="1" applyAlignment="1">
      <alignment vertical="top" wrapText="1"/>
      <protection/>
    </xf>
    <xf numFmtId="0" fontId="16" fillId="0" borderId="31" xfId="52" applyBorder="1">
      <alignment/>
      <protection/>
    </xf>
    <xf numFmtId="0" fontId="16" fillId="0" borderId="32" xfId="52" applyBorder="1">
      <alignment/>
      <protection/>
    </xf>
    <xf numFmtId="0" fontId="16" fillId="0" borderId="11" xfId="52" applyBorder="1">
      <alignment/>
      <protection/>
    </xf>
    <xf numFmtId="0" fontId="16" fillId="0" borderId="33" xfId="52" applyBorder="1">
      <alignment/>
      <protection/>
    </xf>
    <xf numFmtId="0" fontId="16" fillId="0" borderId="34" xfId="52" applyBorder="1">
      <alignment/>
      <protection/>
    </xf>
    <xf numFmtId="0" fontId="16" fillId="0" borderId="39" xfId="52" applyBorder="1">
      <alignment/>
      <protection/>
    </xf>
    <xf numFmtId="0" fontId="22" fillId="0" borderId="39" xfId="52" applyFont="1" applyBorder="1">
      <alignment/>
      <protection/>
    </xf>
    <xf numFmtId="0" fontId="16" fillId="0" borderId="40" xfId="52" applyBorder="1">
      <alignment/>
      <protection/>
    </xf>
    <xf numFmtId="0" fontId="16" fillId="0" borderId="41" xfId="52" applyBorder="1">
      <alignment/>
      <protection/>
    </xf>
    <xf numFmtId="0" fontId="16" fillId="0" borderId="42" xfId="52" applyBorder="1">
      <alignment/>
      <protection/>
    </xf>
    <xf numFmtId="0" fontId="16" fillId="0" borderId="43" xfId="52" applyBorder="1">
      <alignment/>
      <protection/>
    </xf>
    <xf numFmtId="0" fontId="19" fillId="0" borderId="0" xfId="52" applyFont="1">
      <alignment/>
      <protection/>
    </xf>
    <xf numFmtId="0" fontId="18" fillId="0" borderId="0" xfId="52" applyFont="1">
      <alignment/>
      <protection/>
    </xf>
    <xf numFmtId="49" fontId="20" fillId="0" borderId="31" xfId="52" applyNumberFormat="1" applyFont="1" applyBorder="1" applyAlignment="1">
      <alignment wrapText="1"/>
      <protection/>
    </xf>
    <xf numFmtId="49" fontId="20" fillId="0" borderId="31" xfId="52" applyNumberFormat="1" applyFont="1" applyBorder="1">
      <alignment/>
      <protection/>
    </xf>
    <xf numFmtId="0" fontId="24" fillId="0" borderId="0" xfId="52" applyFont="1">
      <alignment/>
      <protection/>
    </xf>
    <xf numFmtId="0" fontId="18" fillId="0" borderId="0" xfId="52" applyFont="1" applyFill="1">
      <alignment/>
      <protection/>
    </xf>
    <xf numFmtId="0" fontId="26" fillId="0" borderId="0" xfId="52" applyFont="1" applyAlignment="1">
      <alignment/>
      <protection/>
    </xf>
    <xf numFmtId="0" fontId="27" fillId="0" borderId="0" xfId="52" applyFont="1" applyAlignment="1">
      <alignment/>
      <protection/>
    </xf>
    <xf numFmtId="0" fontId="24" fillId="0" borderId="40" xfId="52" applyFont="1" applyBorder="1" applyAlignment="1">
      <alignment horizontal="center" vertical="center" textRotation="90" wrapText="1"/>
      <protection/>
    </xf>
    <xf numFmtId="0" fontId="24" fillId="0" borderId="44" xfId="52" applyFont="1" applyBorder="1" applyAlignment="1">
      <alignment horizontal="center" vertical="center" textRotation="90" wrapText="1"/>
      <protection/>
    </xf>
    <xf numFmtId="0" fontId="24" fillId="0" borderId="43" xfId="52" applyFont="1" applyBorder="1" applyAlignment="1">
      <alignment horizontal="center" vertical="center" textRotation="90" wrapText="1"/>
      <protection/>
    </xf>
    <xf numFmtId="0" fontId="24" fillId="0" borderId="0" xfId="52" applyFont="1" applyAlignment="1">
      <alignment horizontal="center" vertical="center"/>
      <protection/>
    </xf>
    <xf numFmtId="2" fontId="18" fillId="0" borderId="0" xfId="52" applyNumberFormat="1" applyFont="1">
      <alignment/>
      <protection/>
    </xf>
    <xf numFmtId="0" fontId="16" fillId="0" borderId="15" xfId="52" applyFill="1" applyBorder="1" applyAlignment="1">
      <alignment horizontal="center" vertical="center" wrapText="1"/>
      <protection/>
    </xf>
    <xf numFmtId="0" fontId="16" fillId="0" borderId="16" xfId="52" applyFill="1" applyBorder="1" applyAlignment="1">
      <alignment horizontal="center" vertical="center" wrapText="1"/>
      <protection/>
    </xf>
    <xf numFmtId="0" fontId="16" fillId="0" borderId="45" xfId="52" applyFill="1" applyBorder="1" applyAlignment="1">
      <alignment horizontal="center" vertical="center" wrapText="1"/>
      <protection/>
    </xf>
    <xf numFmtId="0" fontId="16" fillId="0" borderId="40" xfId="52" applyFill="1" applyBorder="1" applyAlignment="1">
      <alignment horizontal="center" vertical="center" wrapText="1"/>
      <protection/>
    </xf>
    <xf numFmtId="0" fontId="16" fillId="0" borderId="42" xfId="52" applyFill="1" applyBorder="1" applyAlignment="1">
      <alignment horizontal="center" vertical="center" wrapText="1"/>
      <protection/>
    </xf>
    <xf numFmtId="0" fontId="16" fillId="0" borderId="37" xfId="52" applyFill="1" applyBorder="1" applyAlignment="1">
      <alignment horizontal="center"/>
      <protection/>
    </xf>
    <xf numFmtId="0" fontId="16" fillId="0" borderId="35" xfId="52" applyFill="1" applyBorder="1" applyAlignment="1">
      <alignment horizontal="center"/>
      <protection/>
    </xf>
    <xf numFmtId="0" fontId="22" fillId="0" borderId="0" xfId="52" applyFont="1" applyFill="1" applyBorder="1">
      <alignment/>
      <protection/>
    </xf>
    <xf numFmtId="0" fontId="16" fillId="0" borderId="36" xfId="52" applyFill="1" applyBorder="1" applyAlignment="1">
      <alignment horizontal="center"/>
      <protection/>
    </xf>
    <xf numFmtId="0" fontId="16" fillId="0" borderId="46" xfId="52" applyFill="1" applyBorder="1" applyAlignment="1">
      <alignment horizontal="center"/>
      <protection/>
    </xf>
    <xf numFmtId="0" fontId="16" fillId="0" borderId="47" xfId="52" applyFill="1" applyBorder="1" applyAlignment="1">
      <alignment horizontal="center"/>
      <protection/>
    </xf>
    <xf numFmtId="2" fontId="28" fillId="0" borderId="48" xfId="52" applyNumberFormat="1" applyFont="1" applyFill="1" applyBorder="1" applyAlignment="1">
      <alignment horizontal="justify" vertical="center"/>
      <protection/>
    </xf>
    <xf numFmtId="2" fontId="28" fillId="0" borderId="49" xfId="52" applyNumberFormat="1" applyFont="1" applyFill="1" applyBorder="1" applyAlignment="1">
      <alignment horizontal="justify" vertical="center"/>
      <protection/>
    </xf>
    <xf numFmtId="0" fontId="16" fillId="0" borderId="50" xfId="52" applyFill="1" applyBorder="1">
      <alignment/>
      <protection/>
    </xf>
    <xf numFmtId="0" fontId="16" fillId="0" borderId="51" xfId="52" applyFill="1" applyBorder="1">
      <alignment/>
      <protection/>
    </xf>
    <xf numFmtId="0" fontId="16" fillId="0" borderId="20" xfId="52" applyFill="1" applyBorder="1">
      <alignment/>
      <protection/>
    </xf>
    <xf numFmtId="0" fontId="16" fillId="0" borderId="21" xfId="52" applyBorder="1">
      <alignment/>
      <protection/>
    </xf>
    <xf numFmtId="0" fontId="16" fillId="0" borderId="22" xfId="52" applyBorder="1">
      <alignment/>
      <protection/>
    </xf>
    <xf numFmtId="0" fontId="24" fillId="0" borderId="52" xfId="52" applyFont="1" applyBorder="1" applyAlignment="1">
      <alignment horizontal="center" vertical="center"/>
      <protection/>
    </xf>
    <xf numFmtId="0" fontId="24" fillId="0" borderId="53" xfId="52" applyFont="1" applyBorder="1" applyAlignment="1">
      <alignment horizontal="center" vertical="center"/>
      <protection/>
    </xf>
    <xf numFmtId="0" fontId="24" fillId="0" borderId="49" xfId="52" applyFont="1" applyBorder="1" applyAlignment="1">
      <alignment horizontal="center" vertical="center"/>
      <protection/>
    </xf>
    <xf numFmtId="0" fontId="24" fillId="0" borderId="51" xfId="52" applyFont="1" applyBorder="1" applyAlignment="1">
      <alignment horizontal="center" vertical="center"/>
      <protection/>
    </xf>
    <xf numFmtId="0" fontId="24" fillId="0" borderId="54" xfId="52" applyFont="1" applyBorder="1" applyAlignment="1">
      <alignment horizontal="center" vertical="center"/>
      <protection/>
    </xf>
    <xf numFmtId="0" fontId="24" fillId="0" borderId="50" xfId="52" applyFont="1" applyBorder="1" applyAlignment="1">
      <alignment horizontal="center" vertical="center"/>
      <protection/>
    </xf>
    <xf numFmtId="0" fontId="24" fillId="0" borderId="50" xfId="52" applyFont="1" applyBorder="1" applyAlignment="1">
      <alignment horizontal="center" vertical="center" wrapText="1"/>
      <protection/>
    </xf>
    <xf numFmtId="0" fontId="24" fillId="0" borderId="35" xfId="52" applyFont="1" applyBorder="1" applyAlignment="1">
      <alignment horizontal="center" vertical="center" wrapText="1"/>
      <protection/>
    </xf>
    <xf numFmtId="0" fontId="24" fillId="0" borderId="36" xfId="52" applyFont="1" applyBorder="1" applyAlignment="1">
      <alignment horizontal="center" vertical="center"/>
      <protection/>
    </xf>
    <xf numFmtId="0" fontId="24" fillId="0" borderId="46" xfId="52" applyFont="1" applyBorder="1" applyAlignment="1">
      <alignment horizontal="center" vertical="center"/>
      <protection/>
    </xf>
    <xf numFmtId="0" fontId="24" fillId="0" borderId="46" xfId="52" applyFont="1" applyBorder="1" applyAlignment="1">
      <alignment horizontal="center" vertical="center" wrapText="1"/>
      <protection/>
    </xf>
    <xf numFmtId="0" fontId="24" fillId="0" borderId="37" xfId="52" applyFont="1" applyBorder="1" applyAlignment="1">
      <alignment horizontal="center" vertical="center"/>
      <protection/>
    </xf>
    <xf numFmtId="49" fontId="28" fillId="0" borderId="55" xfId="52" applyNumberFormat="1" applyFont="1" applyBorder="1" applyAlignment="1">
      <alignment horizontal="center" vertical="center"/>
      <protection/>
    </xf>
    <xf numFmtId="166" fontId="24" fillId="0" borderId="55" xfId="52" applyNumberFormat="1" applyFont="1" applyBorder="1">
      <alignment/>
      <protection/>
    </xf>
    <xf numFmtId="0" fontId="24" fillId="0" borderId="55" xfId="52" applyFont="1" applyBorder="1">
      <alignment/>
      <protection/>
    </xf>
    <xf numFmtId="170" fontId="24" fillId="0" borderId="55" xfId="52" applyNumberFormat="1" applyFont="1" applyBorder="1">
      <alignment/>
      <protection/>
    </xf>
    <xf numFmtId="1" fontId="24" fillId="0" borderId="55" xfId="52" applyNumberFormat="1" applyFont="1" applyBorder="1">
      <alignment/>
      <protection/>
    </xf>
    <xf numFmtId="0" fontId="18" fillId="0" borderId="55" xfId="52" applyFont="1" applyBorder="1">
      <alignment/>
      <protection/>
    </xf>
    <xf numFmtId="0" fontId="18" fillId="0" borderId="56" xfId="52" applyFont="1" applyBorder="1">
      <alignment/>
      <protection/>
    </xf>
    <xf numFmtId="0" fontId="28" fillId="0" borderId="40" xfId="52" applyNumberFormat="1" applyFont="1" applyFill="1" applyBorder="1" applyAlignment="1">
      <alignment vertical="top" wrapText="1"/>
      <protection/>
    </xf>
    <xf numFmtId="49" fontId="28" fillId="0" borderId="41" xfId="52" applyNumberFormat="1" applyFont="1" applyBorder="1" applyAlignment="1">
      <alignment horizontal="center" vertical="center"/>
      <protection/>
    </xf>
    <xf numFmtId="166" fontId="24" fillId="0" borderId="41" xfId="52" applyNumberFormat="1" applyFont="1" applyBorder="1">
      <alignment/>
      <protection/>
    </xf>
    <xf numFmtId="0" fontId="33" fillId="0" borderId="0" xfId="52" applyFont="1" applyBorder="1" applyAlignment="1">
      <alignment horizontal="center" vertical="center" wrapText="1"/>
      <protection/>
    </xf>
    <xf numFmtId="0" fontId="16" fillId="0" borderId="0" xfId="52" applyBorder="1" applyAlignment="1">
      <alignment horizontal="center" vertical="center" wrapText="1"/>
      <protection/>
    </xf>
    <xf numFmtId="0" fontId="24" fillId="0" borderId="41" xfId="52" applyFont="1" applyBorder="1" applyAlignment="1">
      <alignment horizontal="center" vertical="center" wrapText="1"/>
      <protection/>
    </xf>
    <xf numFmtId="0" fontId="32" fillId="0" borderId="26" xfId="52" applyFont="1" applyBorder="1" applyAlignment="1">
      <alignment vertical="top" wrapText="1"/>
      <protection/>
    </xf>
    <xf numFmtId="0" fontId="16" fillId="0" borderId="27" xfId="52" applyBorder="1">
      <alignment/>
      <protection/>
    </xf>
    <xf numFmtId="171" fontId="16" fillId="0" borderId="27" xfId="52" applyNumberFormat="1" applyBorder="1">
      <alignment/>
      <protection/>
    </xf>
    <xf numFmtId="171" fontId="16" fillId="0" borderId="28" xfId="52" applyNumberFormat="1" applyBorder="1">
      <alignment/>
      <protection/>
    </xf>
    <xf numFmtId="0" fontId="18" fillId="0" borderId="32" xfId="52" applyFont="1" applyBorder="1" applyAlignment="1">
      <alignment vertical="top" wrapText="1"/>
      <protection/>
    </xf>
    <xf numFmtId="171" fontId="16" fillId="0" borderId="11" xfId="52" applyNumberFormat="1" applyBorder="1">
      <alignment/>
      <protection/>
    </xf>
    <xf numFmtId="171" fontId="16" fillId="0" borderId="33" xfId="52" applyNumberFormat="1" applyBorder="1">
      <alignment/>
      <protection/>
    </xf>
    <xf numFmtId="171" fontId="16" fillId="0" borderId="41" xfId="52" applyNumberFormat="1" applyBorder="1">
      <alignment/>
      <protection/>
    </xf>
    <xf numFmtId="0" fontId="32" fillId="0" borderId="40" xfId="52" applyFont="1" applyBorder="1" applyAlignment="1">
      <alignment vertical="top" wrapText="1"/>
      <protection/>
    </xf>
    <xf numFmtId="171" fontId="16" fillId="0" borderId="42" xfId="52" applyNumberFormat="1" applyBorder="1">
      <alignment/>
      <protection/>
    </xf>
    <xf numFmtId="0" fontId="4" fillId="0" borderId="0" xfId="0" applyFont="1" applyAlignment="1">
      <alignment horizontal="left"/>
    </xf>
    <xf numFmtId="0" fontId="12" fillId="0" borderId="0" xfId="0" applyNumberFormat="1" applyFont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165" fontId="12" fillId="0" borderId="11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right" vertical="center"/>
    </xf>
    <xf numFmtId="166" fontId="12" fillId="0" borderId="11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6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 horizontal="left" wrapText="1"/>
    </xf>
    <xf numFmtId="1" fontId="4" fillId="0" borderId="11" xfId="0" applyNumberFormat="1" applyFont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vertical="center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6" fillId="0" borderId="0" xfId="0" applyNumberFormat="1" applyFont="1" applyAlignment="1">
      <alignment horizontal="justify" wrapText="1"/>
    </xf>
    <xf numFmtId="0" fontId="0" fillId="0" borderId="0" xfId="0" applyNumberFormat="1" applyAlignment="1">
      <alignment horizontal="justify" wrapText="1"/>
    </xf>
    <xf numFmtId="0" fontId="0" fillId="0" borderId="0" xfId="0" applyNumberFormat="1" applyFont="1" applyAlignment="1">
      <alignment horizontal="justify" wrapText="1"/>
    </xf>
    <xf numFmtId="0" fontId="0" fillId="0" borderId="0" xfId="0" applyNumberFormat="1" applyFont="1" applyAlignment="1">
      <alignment horizontal="justify"/>
    </xf>
    <xf numFmtId="0" fontId="0" fillId="0" borderId="11" xfId="0" applyNumberFormat="1" applyFont="1" applyBorder="1" applyAlignment="1">
      <alignment horizontal="left" wrapText="1"/>
    </xf>
    <xf numFmtId="166" fontId="0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6" fontId="6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right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166" fontId="0" fillId="0" borderId="14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/>
    </xf>
    <xf numFmtId="166" fontId="6" fillId="0" borderId="12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left" wrapText="1"/>
    </xf>
    <xf numFmtId="1" fontId="6" fillId="0" borderId="12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left" wrapText="1"/>
    </xf>
    <xf numFmtId="165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166" fontId="8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left" wrapText="1"/>
    </xf>
    <xf numFmtId="1" fontId="10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wrapText="1"/>
    </xf>
    <xf numFmtId="166" fontId="10" fillId="0" borderId="11" xfId="0" applyNumberFormat="1" applyFont="1" applyBorder="1" applyAlignment="1">
      <alignment horizontal="right"/>
    </xf>
    <xf numFmtId="165" fontId="10" fillId="0" borderId="11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0" fillId="0" borderId="59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57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2" fontId="7" fillId="33" borderId="11" xfId="0" applyNumberFormat="1" applyFont="1" applyFill="1" applyBorder="1" applyAlignment="1">
      <alignment horizontal="right"/>
    </xf>
    <xf numFmtId="0" fontId="9" fillId="33" borderId="11" xfId="0" applyNumberFormat="1" applyFont="1" applyFill="1" applyBorder="1" applyAlignment="1">
      <alignment horizontal="left" vertical="center" wrapText="1"/>
    </xf>
    <xf numFmtId="0" fontId="6" fillId="0" borderId="57" xfId="0" applyNumberFormat="1" applyFont="1" applyBorder="1" applyAlignment="1">
      <alignment horizontal="center" vertical="top" wrapText="1"/>
    </xf>
    <xf numFmtId="0" fontId="6" fillId="0" borderId="5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29" xfId="0" applyNumberFormat="1" applyFont="1" applyBorder="1" applyAlignment="1">
      <alignment horizontal="center" vertical="top" wrapText="1"/>
    </xf>
    <xf numFmtId="168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59" xfId="0" applyNumberFormat="1" applyFont="1" applyBorder="1" applyAlignment="1">
      <alignment horizontal="center" vertical="top" wrapText="1"/>
    </xf>
    <xf numFmtId="0" fontId="14" fillId="33" borderId="11" xfId="0" applyNumberFormat="1" applyFont="1" applyFill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left" vertical="center" wrapText="1"/>
    </xf>
    <xf numFmtId="0" fontId="14" fillId="33" borderId="12" xfId="0" applyNumberFormat="1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>
      <alignment horizontal="center" vertical="center"/>
    </xf>
    <xf numFmtId="0" fontId="14" fillId="33" borderId="14" xfId="0" applyNumberFormat="1" applyFont="1" applyFill="1" applyBorder="1" applyAlignment="1">
      <alignment horizontal="center" vertical="center"/>
    </xf>
    <xf numFmtId="166" fontId="10" fillId="33" borderId="12" xfId="0" applyNumberFormat="1" applyFont="1" applyFill="1" applyBorder="1" applyAlignment="1">
      <alignment horizontal="right" vertical="center"/>
    </xf>
    <xf numFmtId="166" fontId="10" fillId="33" borderId="13" xfId="0" applyNumberFormat="1" applyFont="1" applyFill="1" applyBorder="1" applyAlignment="1">
      <alignment horizontal="right" vertical="center"/>
    </xf>
    <xf numFmtId="166" fontId="10" fillId="33" borderId="14" xfId="0" applyNumberFormat="1" applyFont="1" applyFill="1" applyBorder="1" applyAlignment="1">
      <alignment horizontal="right" vertical="center"/>
    </xf>
    <xf numFmtId="0" fontId="10" fillId="33" borderId="11" xfId="0" applyNumberFormat="1" applyFont="1" applyFill="1" applyBorder="1" applyAlignment="1">
      <alignment horizontal="left" vertical="center"/>
    </xf>
    <xf numFmtId="165" fontId="10" fillId="33" borderId="11" xfId="0" applyNumberFormat="1" applyFont="1" applyFill="1" applyBorder="1" applyAlignment="1">
      <alignment horizontal="right" vertical="center"/>
    </xf>
    <xf numFmtId="165" fontId="10" fillId="33" borderId="12" xfId="0" applyNumberFormat="1" applyFont="1" applyFill="1" applyBorder="1" applyAlignment="1">
      <alignment horizontal="right" vertical="center"/>
    </xf>
    <xf numFmtId="165" fontId="10" fillId="33" borderId="13" xfId="0" applyNumberFormat="1" applyFont="1" applyFill="1" applyBorder="1" applyAlignment="1">
      <alignment horizontal="right" vertical="center"/>
    </xf>
    <xf numFmtId="165" fontId="10" fillId="33" borderId="14" xfId="0" applyNumberFormat="1" applyFont="1" applyFill="1" applyBorder="1" applyAlignment="1">
      <alignment horizontal="right" vertical="center"/>
    </xf>
    <xf numFmtId="166" fontId="10" fillId="33" borderId="11" xfId="0" applyNumberFormat="1" applyFont="1" applyFill="1" applyBorder="1" applyAlignment="1">
      <alignment horizontal="right" vertical="center"/>
    </xf>
    <xf numFmtId="165" fontId="8" fillId="33" borderId="11" xfId="0" applyNumberFormat="1" applyFont="1" applyFill="1" applyBorder="1" applyAlignment="1">
      <alignment horizontal="right" vertical="center"/>
    </xf>
    <xf numFmtId="0" fontId="8" fillId="33" borderId="11" xfId="0" applyNumberFormat="1" applyFont="1" applyFill="1" applyBorder="1" applyAlignment="1">
      <alignment horizontal="left" vertical="center" wrapText="1"/>
    </xf>
    <xf numFmtId="165" fontId="8" fillId="33" borderId="12" xfId="0" applyNumberFormat="1" applyFont="1" applyFill="1" applyBorder="1" applyAlignment="1">
      <alignment horizontal="right" vertical="center"/>
    </xf>
    <xf numFmtId="165" fontId="8" fillId="33" borderId="13" xfId="0" applyNumberFormat="1" applyFont="1" applyFill="1" applyBorder="1" applyAlignment="1">
      <alignment horizontal="right" vertical="center"/>
    </xf>
    <xf numFmtId="165" fontId="8" fillId="33" borderId="14" xfId="0" applyNumberFormat="1" applyFont="1" applyFill="1" applyBorder="1" applyAlignment="1">
      <alignment horizontal="righ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6" fillId="0" borderId="11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 vertical="center" wrapText="1"/>
    </xf>
    <xf numFmtId="167" fontId="6" fillId="0" borderId="13" xfId="0" applyNumberFormat="1" applyFont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left" vertical="center" wrapText="1"/>
    </xf>
    <xf numFmtId="165" fontId="0" fillId="0" borderId="11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166" fontId="0" fillId="0" borderId="12" xfId="0" applyNumberFormat="1" applyFont="1" applyBorder="1" applyAlignment="1">
      <alignment horizontal="right" vertical="center"/>
    </xf>
    <xf numFmtId="166" fontId="0" fillId="0" borderId="13" xfId="0" applyNumberFormat="1" applyFont="1" applyBorder="1" applyAlignment="1">
      <alignment horizontal="right" vertical="center"/>
    </xf>
    <xf numFmtId="166" fontId="0" fillId="0" borderId="14" xfId="0" applyNumberFormat="1" applyFont="1" applyBorder="1" applyAlignment="1">
      <alignment horizontal="right" vertical="center"/>
    </xf>
    <xf numFmtId="0" fontId="0" fillId="0" borderId="12" xfId="0" applyNumberForma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0" fontId="0" fillId="0" borderId="59" xfId="0" applyNumberFormat="1" applyBorder="1" applyAlignment="1">
      <alignment horizontal="left" vertical="center" wrapText="1"/>
    </xf>
    <xf numFmtId="0" fontId="0" fillId="0" borderId="59" xfId="0" applyNumberFormat="1" applyFont="1" applyBorder="1" applyAlignment="1">
      <alignment horizontal="left" vertical="center" wrapText="1"/>
    </xf>
    <xf numFmtId="166" fontId="7" fillId="0" borderId="11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0" fontId="7" fillId="0" borderId="59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wrapText="1"/>
    </xf>
    <xf numFmtId="1" fontId="0" fillId="0" borderId="11" xfId="0" applyNumberFormat="1" applyFont="1" applyBorder="1" applyAlignment="1">
      <alignment horizontal="left"/>
    </xf>
    <xf numFmtId="0" fontId="0" fillId="33" borderId="11" xfId="0" applyNumberFormat="1" applyFont="1" applyFill="1" applyBorder="1" applyAlignment="1">
      <alignment horizontal="left" wrapText="1"/>
    </xf>
    <xf numFmtId="165" fontId="7" fillId="0" borderId="11" xfId="0" applyNumberFormat="1" applyFont="1" applyBorder="1" applyAlignment="1">
      <alignment horizontal="right" vertical="center"/>
    </xf>
    <xf numFmtId="0" fontId="7" fillId="33" borderId="11" xfId="0" applyNumberFormat="1" applyFont="1" applyFill="1" applyBorder="1" applyAlignment="1">
      <alignment horizontal="left" wrapText="1"/>
    </xf>
    <xf numFmtId="166" fontId="8" fillId="0" borderId="11" xfId="0" applyNumberFormat="1" applyFont="1" applyBorder="1" applyAlignment="1">
      <alignment horizontal="right" vertical="center"/>
    </xf>
    <xf numFmtId="165" fontId="8" fillId="0" borderId="11" xfId="0" applyNumberFormat="1" applyFont="1" applyBorder="1" applyAlignment="1">
      <alignment horizontal="right" vertical="center"/>
    </xf>
    <xf numFmtId="166" fontId="10" fillId="0" borderId="11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left" vertical="center"/>
    </xf>
    <xf numFmtId="0" fontId="10" fillId="0" borderId="11" xfId="0" applyNumberFormat="1" applyFont="1" applyBorder="1" applyAlignment="1">
      <alignment horizontal="left" vertical="center" wrapText="1"/>
    </xf>
    <xf numFmtId="165" fontId="9" fillId="0" borderId="11" xfId="0" applyNumberFormat="1" applyFont="1" applyBorder="1" applyAlignment="1">
      <alignment horizontal="right" vertical="center"/>
    </xf>
    <xf numFmtId="166" fontId="9" fillId="0" borderId="11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7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58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66" fontId="8" fillId="33" borderId="11" xfId="0" applyNumberFormat="1" applyFont="1" applyFill="1" applyBorder="1" applyAlignment="1">
      <alignment horizontal="right" vertical="center"/>
    </xf>
    <xf numFmtId="0" fontId="10" fillId="33" borderId="11" xfId="0" applyNumberFormat="1" applyFont="1" applyFill="1" applyBorder="1" applyAlignment="1">
      <alignment horizontal="center" vertical="center"/>
    </xf>
    <xf numFmtId="165" fontId="9" fillId="33" borderId="11" xfId="0" applyNumberFormat="1" applyFont="1" applyFill="1" applyBorder="1" applyAlignment="1">
      <alignment horizontal="right" vertical="center"/>
    </xf>
    <xf numFmtId="166" fontId="9" fillId="33" borderId="11" xfId="0" applyNumberFormat="1" applyFont="1" applyFill="1" applyBorder="1" applyAlignment="1">
      <alignment horizontal="right" vertical="center"/>
    </xf>
    <xf numFmtId="0" fontId="9" fillId="33" borderId="11" xfId="0" applyNumberFormat="1" applyFont="1" applyFill="1" applyBorder="1" applyAlignment="1">
      <alignment horizontal="left" wrapText="1"/>
    </xf>
    <xf numFmtId="0" fontId="7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9" fillId="0" borderId="0" xfId="52" applyFont="1" applyFill="1" applyAlignment="1">
      <alignment horizontal="center"/>
      <protection/>
    </xf>
    <xf numFmtId="0" fontId="30" fillId="0" borderId="0" xfId="52" applyFont="1" applyFill="1" applyAlignment="1">
      <alignment horizontal="center"/>
      <protection/>
    </xf>
    <xf numFmtId="0" fontId="16" fillId="0" borderId="52" xfId="52" applyFill="1" applyBorder="1" applyAlignment="1">
      <alignment horizontal="center" vertical="center" wrapText="1"/>
      <protection/>
    </xf>
    <xf numFmtId="0" fontId="16" fillId="0" borderId="35" xfId="52" applyFill="1" applyBorder="1" applyAlignment="1">
      <alignment horizontal="center" vertical="center" wrapText="1"/>
      <protection/>
    </xf>
    <xf numFmtId="0" fontId="16" fillId="0" borderId="15" xfId="52" applyFill="1" applyBorder="1" applyAlignment="1">
      <alignment horizontal="center" vertical="center" wrapText="1"/>
      <protection/>
    </xf>
    <xf numFmtId="0" fontId="22" fillId="0" borderId="62" xfId="52" applyFont="1" applyFill="1" applyBorder="1" applyAlignment="1">
      <alignment horizontal="center" vertical="center" wrapText="1"/>
      <protection/>
    </xf>
    <xf numFmtId="0" fontId="22" fillId="0" borderId="63" xfId="52" applyFont="1" applyFill="1" applyBorder="1" applyAlignment="1">
      <alignment horizontal="center" vertical="center" wrapText="1"/>
      <protection/>
    </xf>
    <xf numFmtId="0" fontId="22" fillId="0" borderId="24" xfId="52" applyFont="1" applyFill="1" applyBorder="1" applyAlignment="1">
      <alignment horizontal="center" vertical="center" wrapText="1"/>
      <protection/>
    </xf>
    <xf numFmtId="0" fontId="22" fillId="0" borderId="52" xfId="52" applyFont="1" applyFill="1" applyBorder="1" applyAlignment="1">
      <alignment horizontal="center" vertical="center" wrapText="1"/>
      <protection/>
    </xf>
    <xf numFmtId="0" fontId="22" fillId="0" borderId="64" xfId="52" applyFont="1" applyFill="1" applyBorder="1" applyAlignment="1">
      <alignment horizontal="center" vertical="center" wrapText="1"/>
      <protection/>
    </xf>
    <xf numFmtId="0" fontId="22" fillId="0" borderId="65" xfId="52" applyFont="1" applyFill="1" applyBorder="1" applyAlignment="1">
      <alignment horizontal="center" vertical="center" wrapText="1"/>
      <protection/>
    </xf>
    <xf numFmtId="0" fontId="22" fillId="0" borderId="48" xfId="52" applyFont="1" applyFill="1" applyBorder="1" applyAlignment="1">
      <alignment horizontal="center" vertical="center" wrapText="1"/>
      <protection/>
    </xf>
    <xf numFmtId="0" fontId="22" fillId="0" borderId="56" xfId="52" applyFont="1" applyFill="1" applyBorder="1" applyAlignment="1">
      <alignment horizontal="center" vertical="center" wrapText="1"/>
      <protection/>
    </xf>
    <xf numFmtId="0" fontId="31" fillId="0" borderId="66" xfId="52" applyFont="1" applyFill="1" applyBorder="1" applyAlignment="1">
      <alignment horizontal="center" vertical="center" wrapText="1"/>
      <protection/>
    </xf>
    <xf numFmtId="0" fontId="31" fillId="0" borderId="34" xfId="52" applyFont="1" applyFill="1" applyBorder="1" applyAlignment="1">
      <alignment horizontal="center" vertical="center" wrapText="1"/>
      <protection/>
    </xf>
    <xf numFmtId="0" fontId="22" fillId="0" borderId="67" xfId="52" applyFont="1" applyFill="1" applyBorder="1" applyAlignment="1">
      <alignment horizontal="center" vertical="center" wrapText="1"/>
      <protection/>
    </xf>
    <xf numFmtId="0" fontId="22" fillId="0" borderId="47" xfId="52" applyFont="1" applyFill="1" applyBorder="1" applyAlignment="1">
      <alignment horizontal="center" vertical="center" wrapText="1"/>
      <protection/>
    </xf>
    <xf numFmtId="0" fontId="22" fillId="0" borderId="68" xfId="52" applyFont="1" applyFill="1" applyBorder="1" applyAlignment="1">
      <alignment horizontal="center" vertical="center" wrapText="1"/>
      <protection/>
    </xf>
    <xf numFmtId="0" fontId="16" fillId="0" borderId="62" xfId="52" applyFill="1" applyBorder="1" applyAlignment="1">
      <alignment horizontal="center" vertical="center" wrapText="1"/>
      <protection/>
    </xf>
    <xf numFmtId="0" fontId="16" fillId="0" borderId="23" xfId="52" applyFill="1" applyBorder="1" applyAlignment="1">
      <alignment horizontal="center" vertical="center" wrapText="1"/>
      <protection/>
    </xf>
    <xf numFmtId="0" fontId="16" fillId="0" borderId="69" xfId="52" applyFill="1" applyBorder="1" applyAlignment="1">
      <alignment horizontal="center" vertical="center" wrapText="1"/>
      <protection/>
    </xf>
    <xf numFmtId="0" fontId="16" fillId="0" borderId="24" xfId="52" applyFill="1" applyBorder="1" applyAlignment="1">
      <alignment horizontal="center" vertical="center" wrapText="1"/>
      <protection/>
    </xf>
    <xf numFmtId="0" fontId="16" fillId="0" borderId="63" xfId="52" applyFill="1" applyBorder="1" applyAlignment="1">
      <alignment horizontal="center" vertical="center" wrapText="1"/>
      <protection/>
    </xf>
    <xf numFmtId="0" fontId="16" fillId="0" borderId="48" xfId="52" applyFill="1" applyBorder="1" applyAlignment="1">
      <alignment horizontal="center" vertical="center" wrapText="1"/>
      <protection/>
    </xf>
    <xf numFmtId="0" fontId="16" fillId="0" borderId="40" xfId="52" applyFill="1" applyBorder="1" applyAlignment="1">
      <alignment horizontal="center" vertical="center" wrapText="1"/>
      <protection/>
    </xf>
    <xf numFmtId="0" fontId="16" fillId="0" borderId="55" xfId="52" applyFill="1" applyBorder="1" applyAlignment="1">
      <alignment horizontal="center" vertical="center" wrapText="1"/>
      <protection/>
    </xf>
    <xf numFmtId="0" fontId="16" fillId="0" borderId="41" xfId="52" applyFill="1" applyBorder="1" applyAlignment="1">
      <alignment horizontal="center" vertical="center" wrapText="1"/>
      <protection/>
    </xf>
    <xf numFmtId="0" fontId="16" fillId="0" borderId="56" xfId="52" applyFill="1" applyBorder="1" applyAlignment="1">
      <alignment horizontal="center" vertical="center" wrapText="1"/>
      <protection/>
    </xf>
    <xf numFmtId="0" fontId="16" fillId="0" borderId="42" xfId="52" applyFill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41" xfId="52" applyFont="1" applyBorder="1" applyAlignment="1">
      <alignment horizontal="center" vertical="center" wrapText="1"/>
      <protection/>
    </xf>
    <xf numFmtId="0" fontId="24" fillId="0" borderId="33" xfId="52" applyFont="1" applyBorder="1" applyAlignment="1">
      <alignment horizontal="center" vertical="center" wrapText="1"/>
      <protection/>
    </xf>
    <xf numFmtId="0" fontId="24" fillId="0" borderId="42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left" vertical="center"/>
      <protection/>
    </xf>
    <xf numFmtId="0" fontId="16" fillId="0" borderId="0" xfId="52" applyAlignment="1">
      <alignment horizontal="left" vertical="center"/>
      <protection/>
    </xf>
    <xf numFmtId="0" fontId="33" fillId="0" borderId="0" xfId="52" applyFont="1" applyBorder="1" applyAlignment="1">
      <alignment horizontal="center" vertical="center" wrapText="1"/>
      <protection/>
    </xf>
    <xf numFmtId="0" fontId="16" fillId="0" borderId="0" xfId="52" applyBorder="1" applyAlignment="1">
      <alignment horizontal="center" vertical="center" wrapText="1"/>
      <protection/>
    </xf>
    <xf numFmtId="0" fontId="19" fillId="0" borderId="48" xfId="52" applyFont="1" applyBorder="1" applyAlignment="1">
      <alignment horizontal="center" vertical="center" wrapText="1"/>
      <protection/>
    </xf>
    <xf numFmtId="0" fontId="19" fillId="0" borderId="32" xfId="52" applyFont="1" applyBorder="1" applyAlignment="1">
      <alignment horizontal="center" vertical="center" wrapText="1"/>
      <protection/>
    </xf>
    <xf numFmtId="0" fontId="19" fillId="0" borderId="40" xfId="52" applyFont="1" applyBorder="1" applyAlignment="1">
      <alignment horizontal="center" vertical="center" wrapText="1"/>
      <protection/>
    </xf>
    <xf numFmtId="0" fontId="27" fillId="0" borderId="55" xfId="52" applyFont="1" applyBorder="1" applyAlignment="1">
      <alignment horizontal="center" vertical="center"/>
      <protection/>
    </xf>
    <xf numFmtId="0" fontId="27" fillId="0" borderId="56" xfId="52" applyFont="1" applyBorder="1" applyAlignment="1">
      <alignment horizontal="center" vertical="center"/>
      <protection/>
    </xf>
    <xf numFmtId="0" fontId="26" fillId="0" borderId="11" xfId="52" applyFont="1" applyFill="1" applyBorder="1" applyAlignment="1">
      <alignment horizontal="center" vertical="center" wrapText="1"/>
      <protection/>
    </xf>
    <xf numFmtId="0" fontId="26" fillId="0" borderId="41" xfId="52" applyFont="1" applyFill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23" fillId="0" borderId="33" xfId="52" applyFont="1" applyBorder="1" applyAlignment="1">
      <alignment horizontal="center" vertical="center" wrapText="1"/>
      <protection/>
    </xf>
    <xf numFmtId="0" fontId="23" fillId="0" borderId="0" xfId="52" applyFont="1" applyAlignment="1">
      <alignment horizontal="left"/>
      <protection/>
    </xf>
    <xf numFmtId="0" fontId="16" fillId="0" borderId="0" xfId="52" applyAlignment="1">
      <alignment horizontal="left"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27" fillId="0" borderId="0" xfId="52" applyFont="1" applyAlignment="1">
      <alignment horizontal="center"/>
      <protection/>
    </xf>
    <xf numFmtId="0" fontId="24" fillId="0" borderId="48" xfId="52" applyFont="1" applyBorder="1" applyAlignment="1">
      <alignment horizontal="center" vertical="center" wrapText="1"/>
      <protection/>
    </xf>
    <xf numFmtId="0" fontId="24" fillId="0" borderId="32" xfId="52" applyFont="1" applyBorder="1" applyAlignment="1">
      <alignment horizontal="center" vertical="center" wrapText="1"/>
      <protection/>
    </xf>
    <xf numFmtId="0" fontId="24" fillId="0" borderId="70" xfId="52" applyFont="1" applyBorder="1" applyAlignment="1">
      <alignment horizontal="center" vertical="center" wrapText="1"/>
      <protection/>
    </xf>
    <xf numFmtId="0" fontId="24" fillId="0" borderId="40" xfId="52" applyFont="1" applyBorder="1" applyAlignment="1">
      <alignment horizontal="center" vertical="center" wrapText="1"/>
      <protection/>
    </xf>
    <xf numFmtId="0" fontId="24" fillId="0" borderId="56" xfId="52" applyFont="1" applyBorder="1" applyAlignment="1">
      <alignment horizontal="center" vertical="center" wrapText="1"/>
      <protection/>
    </xf>
    <xf numFmtId="0" fontId="24" fillId="0" borderId="71" xfId="52" applyFont="1" applyBorder="1" applyAlignment="1">
      <alignment horizontal="center" vertical="center" wrapText="1"/>
      <protection/>
    </xf>
    <xf numFmtId="0" fontId="26" fillId="0" borderId="72" xfId="52" applyFont="1" applyFill="1" applyBorder="1" applyAlignment="1">
      <alignment horizontal="center"/>
      <protection/>
    </xf>
    <xf numFmtId="0" fontId="26" fillId="0" borderId="73" xfId="52" applyFont="1" applyFill="1" applyBorder="1" applyAlignment="1">
      <alignment horizontal="center"/>
      <protection/>
    </xf>
    <xf numFmtId="0" fontId="26" fillId="0" borderId="74" xfId="52" applyFont="1" applyFill="1" applyBorder="1" applyAlignment="1">
      <alignment horizontal="center"/>
      <protection/>
    </xf>
    <xf numFmtId="0" fontId="26" fillId="0" borderId="72" xfId="52" applyFont="1" applyBorder="1" applyAlignment="1">
      <alignment horizontal="center"/>
      <protection/>
    </xf>
    <xf numFmtId="0" fontId="26" fillId="0" borderId="73" xfId="52" applyFont="1" applyBorder="1" applyAlignment="1">
      <alignment horizontal="center"/>
      <protection/>
    </xf>
    <xf numFmtId="0" fontId="26" fillId="0" borderId="74" xfId="52" applyFont="1" applyBorder="1" applyAlignment="1">
      <alignment horizontal="center"/>
      <protection/>
    </xf>
    <xf numFmtId="0" fontId="24" fillId="0" borderId="75" xfId="52" applyFont="1" applyBorder="1" applyAlignment="1">
      <alignment horizontal="center" vertical="center" wrapText="1"/>
      <protection/>
    </xf>
    <xf numFmtId="0" fontId="24" fillId="0" borderId="61" xfId="52" applyFont="1" applyBorder="1" applyAlignment="1">
      <alignment horizontal="center" vertical="center" wrapText="1"/>
      <protection/>
    </xf>
    <xf numFmtId="0" fontId="24" fillId="0" borderId="76" xfId="52" applyFont="1" applyBorder="1" applyAlignment="1">
      <alignment horizontal="center" vertical="center" wrapText="1"/>
      <protection/>
    </xf>
    <xf numFmtId="0" fontId="24" fillId="0" borderId="29" xfId="52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13" xfId="52" applyFont="1" applyBorder="1" applyAlignment="1">
      <alignment horizontal="center" vertical="center" wrapText="1"/>
      <protection/>
    </xf>
    <xf numFmtId="0" fontId="26" fillId="0" borderId="14" xfId="52" applyFont="1" applyBorder="1" applyAlignment="1">
      <alignment horizontal="center" vertical="center" wrapText="1"/>
      <protection/>
    </xf>
    <xf numFmtId="0" fontId="26" fillId="0" borderId="34" xfId="52" applyFont="1" applyBorder="1" applyAlignment="1">
      <alignment horizontal="center" vertical="center" wrapText="1"/>
      <protection/>
    </xf>
    <xf numFmtId="0" fontId="24" fillId="0" borderId="77" xfId="52" applyFont="1" applyBorder="1" applyAlignment="1">
      <alignment horizontal="center" vertical="center" wrapText="1"/>
      <protection/>
    </xf>
    <xf numFmtId="0" fontId="24" fillId="0" borderId="78" xfId="52" applyFont="1" applyBorder="1" applyAlignment="1">
      <alignment horizontal="center" vertical="center" wrapText="1"/>
      <protection/>
    </xf>
    <xf numFmtId="0" fontId="24" fillId="0" borderId="79" xfId="52" applyFont="1" applyBorder="1" applyAlignment="1">
      <alignment horizontal="center" vertical="center" wrapText="1"/>
      <protection/>
    </xf>
    <xf numFmtId="0" fontId="26" fillId="0" borderId="76" xfId="52" applyFont="1" applyBorder="1" applyAlignment="1">
      <alignment horizontal="center" vertical="center" wrapText="1"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30" xfId="52" applyFont="1" applyBorder="1" applyAlignment="1">
      <alignment horizontal="center" vertical="center" wrapText="1"/>
      <protection/>
    </xf>
    <xf numFmtId="0" fontId="26" fillId="0" borderId="30" xfId="52" applyFont="1" applyBorder="1" applyAlignment="1">
      <alignment horizontal="center" vertical="center" wrapText="1"/>
      <protection/>
    </xf>
    <xf numFmtId="0" fontId="24" fillId="0" borderId="59" xfId="52" applyFont="1" applyBorder="1" applyAlignment="1">
      <alignment horizontal="center" vertical="center" wrapText="1"/>
      <protection/>
    </xf>
    <xf numFmtId="0" fontId="24" fillId="0" borderId="70" xfId="52" applyFont="1" applyFill="1" applyBorder="1" applyAlignment="1">
      <alignment horizontal="center" vertical="center" textRotation="90" wrapText="1"/>
      <protection/>
    </xf>
    <xf numFmtId="0" fontId="24" fillId="0" borderId="15" xfId="52" applyFont="1" applyFill="1" applyBorder="1" applyAlignment="1">
      <alignment horizontal="center" vertical="center" textRotation="90" wrapText="1"/>
      <protection/>
    </xf>
    <xf numFmtId="0" fontId="24" fillId="0" borderId="59" xfId="52" applyFont="1" applyFill="1" applyBorder="1" applyAlignment="1">
      <alignment horizontal="center" vertical="center" wrapText="1"/>
      <protection/>
    </xf>
    <xf numFmtId="0" fontId="24" fillId="0" borderId="61" xfId="52" applyFont="1" applyFill="1" applyBorder="1" applyAlignment="1">
      <alignment horizontal="center" vertical="center" wrapText="1"/>
      <protection/>
    </xf>
    <xf numFmtId="0" fontId="26" fillId="0" borderId="78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/>
      <protection/>
    </xf>
    <xf numFmtId="0" fontId="19" fillId="0" borderId="79" xfId="52" applyFont="1" applyBorder="1" applyAlignment="1">
      <alignment/>
      <protection/>
    </xf>
    <xf numFmtId="0" fontId="24" fillId="0" borderId="57" xfId="52" applyFont="1" applyBorder="1" applyAlignment="1">
      <alignment horizontal="center" vertical="center" wrapText="1"/>
      <protection/>
    </xf>
    <xf numFmtId="0" fontId="18" fillId="0" borderId="16" xfId="52" applyFont="1" applyBorder="1" applyAlignment="1">
      <alignment horizontal="center" vertical="center" wrapText="1"/>
      <protection/>
    </xf>
    <xf numFmtId="0" fontId="18" fillId="0" borderId="17" xfId="52" applyFont="1" applyBorder="1" applyAlignment="1">
      <alignment horizontal="center" vertical="center" wrapText="1"/>
      <protection/>
    </xf>
    <xf numFmtId="0" fontId="24" fillId="0" borderId="70" xfId="52" applyFont="1" applyBorder="1" applyAlignment="1">
      <alignment horizontal="center" vertical="center" textRotation="90" wrapText="1"/>
      <protection/>
    </xf>
    <xf numFmtId="0" fontId="24" fillId="0" borderId="15" xfId="52" applyFont="1" applyBorder="1" applyAlignment="1">
      <alignment horizontal="center" vertical="center" textRotation="90" wrapText="1"/>
      <protection/>
    </xf>
    <xf numFmtId="0" fontId="20" fillId="0" borderId="70" xfId="52" applyFont="1" applyBorder="1" applyAlignment="1">
      <alignment horizontal="center" vertical="center" textRotation="90" wrapText="1"/>
      <protection/>
    </xf>
    <xf numFmtId="0" fontId="18" fillId="0" borderId="15" xfId="52" applyFont="1" applyBorder="1" applyAlignment="1">
      <alignment horizontal="center" vertical="center" textRotation="90" wrapText="1"/>
      <protection/>
    </xf>
    <xf numFmtId="0" fontId="24" fillId="0" borderId="57" xfId="52" applyFont="1" applyBorder="1" applyAlignment="1">
      <alignment horizontal="center" vertical="center" textRotation="90" wrapText="1"/>
      <protection/>
    </xf>
    <xf numFmtId="0" fontId="24" fillId="0" borderId="16" xfId="52" applyFont="1" applyBorder="1" applyAlignment="1">
      <alignment horizontal="center" vertical="center" textRotation="90" wrapText="1"/>
      <protection/>
    </xf>
    <xf numFmtId="0" fontId="18" fillId="0" borderId="0" xfId="52" applyFont="1" applyAlignment="1">
      <alignment vertical="top" wrapText="1"/>
      <protection/>
    </xf>
    <xf numFmtId="0" fontId="18" fillId="0" borderId="80" xfId="52" applyFont="1" applyFill="1" applyBorder="1" applyAlignment="1">
      <alignment horizontal="center" vertical="center" wrapText="1"/>
      <protection/>
    </xf>
    <xf numFmtId="0" fontId="18" fillId="0" borderId="31" xfId="52" applyFont="1" applyFill="1" applyBorder="1" applyAlignment="1">
      <alignment horizontal="center" vertical="center" wrapText="1"/>
      <protection/>
    </xf>
    <xf numFmtId="0" fontId="18" fillId="0" borderId="38" xfId="52" applyFont="1" applyFill="1" applyBorder="1" applyAlignment="1">
      <alignment horizontal="center" vertical="center" wrapText="1"/>
      <protection/>
    </xf>
    <xf numFmtId="0" fontId="18" fillId="0" borderId="80" xfId="52" applyFont="1" applyBorder="1" applyAlignment="1">
      <alignment horizontal="center" vertical="center" wrapText="1"/>
      <protection/>
    </xf>
    <xf numFmtId="0" fontId="18" fillId="0" borderId="31" xfId="52" applyFont="1" applyBorder="1" applyAlignment="1">
      <alignment horizontal="center" vertical="center" wrapText="1"/>
      <protection/>
    </xf>
    <xf numFmtId="0" fontId="18" fillId="0" borderId="38" xfId="52" applyFont="1" applyBorder="1" applyAlignment="1">
      <alignment horizontal="center" vertical="center" wrapText="1"/>
      <protection/>
    </xf>
    <xf numFmtId="0" fontId="19" fillId="34" borderId="62" xfId="52" applyFont="1" applyFill="1" applyBorder="1" applyAlignment="1">
      <alignment horizontal="center" vertical="center" wrapText="1"/>
      <protection/>
    </xf>
    <xf numFmtId="0" fontId="22" fillId="34" borderId="63" xfId="52" applyFont="1" applyFill="1" applyBorder="1">
      <alignment/>
      <protection/>
    </xf>
    <xf numFmtId="0" fontId="22" fillId="34" borderId="24" xfId="52" applyFont="1" applyFill="1" applyBorder="1">
      <alignment/>
      <protection/>
    </xf>
    <xf numFmtId="0" fontId="18" fillId="0" borderId="67" xfId="52" applyFont="1" applyFill="1" applyBorder="1" applyAlignment="1">
      <alignment horizontal="center" vertical="center" wrapText="1"/>
      <protection/>
    </xf>
    <xf numFmtId="0" fontId="16" fillId="0" borderId="47" xfId="52" applyBorder="1">
      <alignment/>
      <protection/>
    </xf>
    <xf numFmtId="0" fontId="18" fillId="0" borderId="62" xfId="52" applyFont="1" applyFill="1" applyBorder="1" applyAlignment="1">
      <alignment horizontal="center" vertical="center" wrapText="1"/>
      <protection/>
    </xf>
    <xf numFmtId="0" fontId="18" fillId="0" borderId="63" xfId="52" applyFont="1" applyFill="1" applyBorder="1" applyAlignment="1">
      <alignment horizontal="center" vertical="center" wrapText="1"/>
      <protection/>
    </xf>
    <xf numFmtId="0" fontId="18" fillId="0" borderId="24" xfId="52" applyFont="1" applyFill="1" applyBorder="1" applyAlignment="1">
      <alignment horizontal="center" vertical="center" wrapText="1"/>
      <protection/>
    </xf>
    <xf numFmtId="0" fontId="18" fillId="0" borderId="79" xfId="52" applyFont="1" applyFill="1" applyBorder="1" applyAlignment="1">
      <alignment horizontal="center" vertical="center" wrapText="1"/>
      <protection/>
    </xf>
    <xf numFmtId="0" fontId="16" fillId="0" borderId="79" xfId="52" applyBorder="1">
      <alignment/>
      <protection/>
    </xf>
    <xf numFmtId="0" fontId="17" fillId="0" borderId="0" xfId="52" applyFont="1" applyAlignment="1">
      <alignment horizontal="center"/>
      <protection/>
    </xf>
    <xf numFmtId="0" fontId="18" fillId="0" borderId="39" xfId="52" applyFont="1" applyFill="1" applyBorder="1" applyAlignment="1">
      <alignment horizontal="center" vertical="center" wrapText="1"/>
      <protection/>
    </xf>
    <xf numFmtId="0" fontId="18" fillId="0" borderId="39" xfId="52" applyFont="1" applyBorder="1" applyAlignment="1">
      <alignment horizontal="center" vertical="center" wrapText="1"/>
      <protection/>
    </xf>
    <xf numFmtId="0" fontId="19" fillId="0" borderId="62" xfId="52" applyFont="1" applyFill="1" applyBorder="1" applyAlignment="1">
      <alignment horizontal="center" vertical="center" wrapText="1"/>
      <protection/>
    </xf>
    <xf numFmtId="0" fontId="19" fillId="0" borderId="63" xfId="52" applyFont="1" applyFill="1" applyBorder="1" applyAlignment="1">
      <alignment horizontal="center" vertical="center" wrapText="1"/>
      <protection/>
    </xf>
    <xf numFmtId="0" fontId="19" fillId="0" borderId="24" xfId="52" applyFont="1" applyFill="1" applyBorder="1" applyAlignment="1">
      <alignment horizontal="center" vertical="center" wrapText="1"/>
      <protection/>
    </xf>
    <xf numFmtId="0" fontId="18" fillId="0" borderId="68" xfId="52" applyFont="1" applyFill="1" applyBorder="1" applyAlignment="1">
      <alignment horizontal="center" vertical="center" wrapText="1"/>
      <protection/>
    </xf>
    <xf numFmtId="0" fontId="18" fillId="0" borderId="47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135</xdr:col>
      <xdr:colOff>209550</xdr:colOff>
      <xdr:row>257</xdr:row>
      <xdr:rowOff>219075</xdr:rowOff>
    </xdr:from>
    <xdr:to>
      <xdr:col>135</xdr:col>
      <xdr:colOff>209550</xdr:colOff>
      <xdr:row>257</xdr:row>
      <xdr:rowOff>219075</xdr:rowOff>
    </xdr:to>
    <xdr:sp>
      <xdr:nvSpPr>
        <xdr:cNvPr id="1" name="Picture 1"/>
        <xdr:cNvSpPr>
          <a:spLocks noChangeAspect="1"/>
        </xdr:cNvSpPr>
      </xdr:nvSpPr>
      <xdr:spPr>
        <a:xfrm>
          <a:off x="11029950" y="47891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352425</xdr:colOff>
      <xdr:row>287</xdr:row>
      <xdr:rowOff>219075</xdr:rowOff>
    </xdr:from>
    <xdr:to>
      <xdr:col>148</xdr:col>
      <xdr:colOff>352425</xdr:colOff>
      <xdr:row>287</xdr:row>
      <xdr:rowOff>219075</xdr:rowOff>
    </xdr:to>
    <xdr:sp>
      <xdr:nvSpPr>
        <xdr:cNvPr id="2" name="Picture 2"/>
        <xdr:cNvSpPr>
          <a:spLocks noChangeAspect="1"/>
        </xdr:cNvSpPr>
      </xdr:nvSpPr>
      <xdr:spPr>
        <a:xfrm>
          <a:off x="11915775" y="53787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4"/>
  <sheetViews>
    <sheetView zoomScalePageLayoutView="0" workbookViewId="0" topLeftCell="A7">
      <selection activeCell="L21" sqref="L21"/>
    </sheetView>
  </sheetViews>
  <sheetFormatPr defaultColWidth="10.33203125" defaultRowHeight="11.25"/>
  <cols>
    <col min="1" max="1" width="2.16015625" style="1" customWidth="1"/>
    <col min="2" max="2" width="9.5" style="1" customWidth="1"/>
    <col min="3" max="3" width="10.66015625" style="1" customWidth="1"/>
    <col min="4" max="4" width="44.66015625" style="1" customWidth="1"/>
    <col min="5" max="5" width="31.16015625" style="1" customWidth="1"/>
    <col min="6" max="6" width="16.66015625" style="1" customWidth="1"/>
    <col min="7" max="7" width="16" style="1" customWidth="1"/>
    <col min="8" max="8" width="15.83203125" style="1" customWidth="1"/>
    <col min="9" max="9" width="16.5" style="1" customWidth="1"/>
    <col min="10" max="10" width="17.5" style="1" customWidth="1"/>
    <col min="11" max="11" width="11.5" style="1" customWidth="1"/>
  </cols>
  <sheetData>
    <row r="1" spans="9:11" s="1" customFormat="1" ht="15" customHeight="1">
      <c r="I1" s="254" t="s">
        <v>0</v>
      </c>
      <c r="J1" s="254"/>
      <c r="K1" s="254"/>
    </row>
    <row r="2" spans="9:11" s="1" customFormat="1" ht="15.75" customHeight="1">
      <c r="I2" s="255" t="s">
        <v>1</v>
      </c>
      <c r="J2" s="255"/>
      <c r="K2" s="255"/>
    </row>
    <row r="3" spans="9:11" s="1" customFormat="1" ht="15.75" customHeight="1">
      <c r="I3" s="255" t="s">
        <v>2</v>
      </c>
      <c r="J3" s="255"/>
      <c r="K3" s="255"/>
    </row>
    <row r="4" spans="1:11" ht="21.75" customHeight="1">
      <c r="A4"/>
      <c r="B4"/>
      <c r="C4"/>
      <c r="D4"/>
      <c r="E4"/>
      <c r="F4"/>
      <c r="G4"/>
      <c r="H4"/>
      <c r="I4" s="256" t="s">
        <v>330</v>
      </c>
      <c r="J4" s="256"/>
      <c r="K4"/>
    </row>
    <row r="5" s="1" customFormat="1" ht="11.25" customHeight="1"/>
    <row r="6" spans="2:11" s="1" customFormat="1" ht="16.5" customHeight="1">
      <c r="B6" s="257" t="s">
        <v>331</v>
      </c>
      <c r="C6" s="257"/>
      <c r="D6" s="257"/>
      <c r="E6" s="257"/>
      <c r="F6" s="257"/>
      <c r="G6" s="257"/>
      <c r="H6" s="257"/>
      <c r="I6" s="257"/>
      <c r="J6" s="257"/>
      <c r="K6" s="257"/>
    </row>
    <row r="7" spans="1:11" ht="11.25" customHeight="1">
      <c r="A7"/>
      <c r="B7"/>
      <c r="C7"/>
      <c r="D7"/>
      <c r="E7"/>
      <c r="F7"/>
      <c r="G7"/>
      <c r="H7"/>
      <c r="I7"/>
      <c r="J7"/>
      <c r="K7"/>
    </row>
    <row r="8" spans="2:7" s="240" customFormat="1" ht="12.75" customHeight="1">
      <c r="B8" s="258" t="s">
        <v>338</v>
      </c>
      <c r="C8" s="258"/>
      <c r="D8" s="258"/>
      <c r="E8" s="258"/>
      <c r="F8" s="241"/>
      <c r="G8" s="242" t="str">
        <f>TDSheet!CZ13</f>
        <v>0810160</v>
      </c>
    </row>
    <row r="9" spans="1:11" ht="11.25" customHeight="1">
      <c r="A9"/>
      <c r="B9" s="259" t="s">
        <v>332</v>
      </c>
      <c r="C9" s="259"/>
      <c r="D9" s="259"/>
      <c r="E9" s="259"/>
      <c r="F9"/>
      <c r="G9" s="85" t="s">
        <v>6</v>
      </c>
      <c r="H9"/>
      <c r="I9"/>
      <c r="J9"/>
      <c r="K9"/>
    </row>
    <row r="10" s="1" customFormat="1" ht="7.5" customHeight="1"/>
    <row r="11" spans="2:11" s="1" customFormat="1" ht="11.25" customHeight="1">
      <c r="B11" s="260" t="s">
        <v>342</v>
      </c>
      <c r="C11" s="260"/>
      <c r="D11" s="260"/>
      <c r="E11" s="260"/>
      <c r="F11" s="260"/>
      <c r="G11" s="260"/>
      <c r="H11" s="260"/>
      <c r="I11" s="260"/>
      <c r="J11" s="260"/>
      <c r="K11" s="260"/>
    </row>
    <row r="12" spans="1:11" ht="11.25" customHeight="1">
      <c r="A12"/>
      <c r="B12" t="s">
        <v>341</v>
      </c>
      <c r="C12"/>
      <c r="D12"/>
      <c r="E12"/>
      <c r="F12"/>
      <c r="G12"/>
      <c r="H12"/>
      <c r="I12"/>
      <c r="J12"/>
      <c r="K12"/>
    </row>
    <row r="13" spans="1:11" ht="11.25" customHeight="1">
      <c r="A13"/>
      <c r="B13" s="261"/>
      <c r="C13" s="261"/>
      <c r="D13" s="261"/>
      <c r="E13" s="261"/>
      <c r="F13" s="261"/>
      <c r="G13" s="261"/>
      <c r="H13" s="261"/>
      <c r="I13" s="261"/>
      <c r="J13" s="261"/>
      <c r="K13" s="261"/>
    </row>
    <row r="15" spans="1:11" ht="11.25" customHeight="1">
      <c r="A15"/>
      <c r="B15"/>
      <c r="C15"/>
      <c r="D15"/>
      <c r="E15"/>
      <c r="F15"/>
      <c r="G15"/>
      <c r="H15"/>
      <c r="I15"/>
      <c r="J15"/>
      <c r="K15"/>
    </row>
    <row r="16" spans="2:10" s="49" customFormat="1" ht="11.25" customHeight="1">
      <c r="B16" s="262" t="s">
        <v>343</v>
      </c>
      <c r="C16" s="262"/>
      <c r="D16" s="262"/>
      <c r="E16" s="262"/>
      <c r="F16" s="262"/>
      <c r="G16" s="262"/>
      <c r="H16" s="262"/>
      <c r="I16" s="262"/>
      <c r="J16" s="262"/>
    </row>
    <row r="17" spans="1:11" ht="11.25" customHeight="1">
      <c r="A17"/>
      <c r="B17"/>
      <c r="C17"/>
      <c r="D17"/>
      <c r="E17"/>
      <c r="F17"/>
      <c r="G17"/>
      <c r="H17"/>
      <c r="I17"/>
      <c r="J17" s="1" t="s">
        <v>333</v>
      </c>
      <c r="K17"/>
    </row>
    <row r="18" spans="2:10" s="243" customFormat="1" ht="21.75" customHeight="1">
      <c r="B18" s="263" t="s">
        <v>17</v>
      </c>
      <c r="C18" s="263"/>
      <c r="D18" s="244" t="s">
        <v>19</v>
      </c>
      <c r="E18" s="244" t="s">
        <v>334</v>
      </c>
      <c r="F18" s="244" t="s">
        <v>181</v>
      </c>
      <c r="G18" s="244" t="s">
        <v>182</v>
      </c>
      <c r="H18" s="244" t="s">
        <v>183</v>
      </c>
      <c r="I18" s="244" t="s">
        <v>36</v>
      </c>
      <c r="J18" s="244" t="s">
        <v>186</v>
      </c>
    </row>
    <row r="19" spans="1:11" ht="11.25" customHeight="1">
      <c r="A19"/>
      <c r="B19" s="264">
        <v>1</v>
      </c>
      <c r="C19" s="264"/>
      <c r="D19" s="245">
        <v>2</v>
      </c>
      <c r="E19" s="245">
        <v>3</v>
      </c>
      <c r="F19" s="245">
        <v>4</v>
      </c>
      <c r="G19" s="245">
        <v>5</v>
      </c>
      <c r="H19" s="245">
        <v>6</v>
      </c>
      <c r="I19" s="245">
        <v>7</v>
      </c>
      <c r="J19" s="245">
        <v>8</v>
      </c>
      <c r="K19"/>
    </row>
    <row r="20" spans="2:10" s="49" customFormat="1" ht="32.25" customHeight="1">
      <c r="B20" s="267" t="str">
        <f>TDSheet!B29</f>
        <v>0810160</v>
      </c>
      <c r="C20" s="267"/>
      <c r="D20" s="246" t="str">
        <f>TDSheet!H29</f>
        <v>Керівництво і управління у відповідній сфері у містах (місті Києві), селищах, селах, об'єднаних територіальних громадах</v>
      </c>
      <c r="E20" s="247" t="s">
        <v>335</v>
      </c>
      <c r="F20" s="248">
        <f>TDSheet!V64</f>
        <v>16310.248169999999</v>
      </c>
      <c r="G20" s="248">
        <f>TDSheet!BU64</f>
        <v>21723.01</v>
      </c>
      <c r="H20" s="248">
        <f>TDSheet!EA64</f>
        <v>32977</v>
      </c>
      <c r="I20" s="248">
        <f>TDSheet!V92</f>
        <v>34760.70001</v>
      </c>
      <c r="J20" s="248">
        <f>TDSheet!BU92</f>
        <v>35006.299540000015</v>
      </c>
    </row>
    <row r="21" spans="2:10" s="249" customFormat="1" ht="12.75" customHeight="1">
      <c r="B21" s="265" t="s">
        <v>336</v>
      </c>
      <c r="C21" s="265"/>
      <c r="D21" s="265"/>
      <c r="E21" s="265"/>
      <c r="F21" s="250">
        <f>F20</f>
        <v>16310.248169999999</v>
      </c>
      <c r="G21" s="250">
        <f>G20</f>
        <v>21723.01</v>
      </c>
      <c r="H21" s="250">
        <f>H20</f>
        <v>32977</v>
      </c>
      <c r="I21" s="250">
        <f>I20</f>
        <v>34760.70001</v>
      </c>
      <c r="J21" s="250">
        <f>J20</f>
        <v>35006.299540000015</v>
      </c>
    </row>
    <row r="22" spans="1:11" ht="11.25" customHeight="1">
      <c r="A22"/>
      <c r="B22"/>
      <c r="C22"/>
      <c r="D22"/>
      <c r="E22"/>
      <c r="F22"/>
      <c r="G22"/>
      <c r="H22"/>
      <c r="I22"/>
      <c r="J22"/>
      <c r="K22"/>
    </row>
    <row r="23" spans="2:10" s="49" customFormat="1" ht="27.75" customHeight="1">
      <c r="B23" s="262" t="s">
        <v>344</v>
      </c>
      <c r="C23" s="262"/>
      <c r="D23" s="262"/>
      <c r="E23" s="262"/>
      <c r="F23" s="262"/>
      <c r="G23" s="262"/>
      <c r="H23" s="262"/>
      <c r="I23" s="262"/>
      <c r="J23" s="262"/>
    </row>
    <row r="24" spans="1:11" ht="11.25" customHeight="1">
      <c r="A24"/>
      <c r="B24"/>
      <c r="C24"/>
      <c r="D24"/>
      <c r="E24"/>
      <c r="F24"/>
      <c r="G24"/>
      <c r="H24"/>
      <c r="I24"/>
      <c r="J24" s="1" t="s">
        <v>333</v>
      </c>
      <c r="K24"/>
    </row>
    <row r="25" spans="2:10" s="243" customFormat="1" ht="21.75" customHeight="1">
      <c r="B25" s="263" t="s">
        <v>17</v>
      </c>
      <c r="C25" s="263"/>
      <c r="D25" s="244" t="s">
        <v>19</v>
      </c>
      <c r="E25" s="244" t="s">
        <v>334</v>
      </c>
      <c r="F25" s="244" t="s">
        <v>181</v>
      </c>
      <c r="G25" s="244" t="s">
        <v>182</v>
      </c>
      <c r="H25" s="244" t="s">
        <v>183</v>
      </c>
      <c r="I25" s="244" t="s">
        <v>36</v>
      </c>
      <c r="J25" s="244" t="s">
        <v>186</v>
      </c>
    </row>
    <row r="26" spans="1:11" ht="11.25" customHeight="1">
      <c r="A26"/>
      <c r="B26" s="264">
        <v>1</v>
      </c>
      <c r="C26" s="264"/>
      <c r="D26" s="245">
        <v>2</v>
      </c>
      <c r="E26" s="245">
        <v>3</v>
      </c>
      <c r="F26" s="245">
        <v>4</v>
      </c>
      <c r="G26" s="245">
        <v>5</v>
      </c>
      <c r="H26" s="245">
        <v>6</v>
      </c>
      <c r="I26" s="245">
        <v>7</v>
      </c>
      <c r="J26" s="245">
        <v>8</v>
      </c>
      <c r="K26"/>
    </row>
    <row r="27" spans="2:10" s="49" customFormat="1" ht="32.25" customHeight="1">
      <c r="B27" s="267" t="str">
        <f>B20</f>
        <v>0810160</v>
      </c>
      <c r="C27" s="267"/>
      <c r="D27" s="246" t="str">
        <f>D20</f>
        <v>Керівництво і управління у відповідній сфері у містах (місті Києві), селищах, селах, об'єднаних територіальних громадах</v>
      </c>
      <c r="E27" s="247" t="s">
        <v>335</v>
      </c>
      <c r="F27" s="251">
        <f>TDSheet!BH62+TDSheet!BH63</f>
        <v>587.498</v>
      </c>
      <c r="G27" s="251">
        <f>TDSheet!DM62</f>
        <v>419.85</v>
      </c>
      <c r="H27" s="251">
        <f>TDSheet!EM62</f>
        <v>193.6</v>
      </c>
      <c r="I27" s="251">
        <f>TDSheet!BH90+TDSheet!BH91</f>
        <v>1921</v>
      </c>
      <c r="J27" s="251">
        <f>TDSheet!DM90+TDSheet!DM91</f>
        <v>1921</v>
      </c>
    </row>
    <row r="28" spans="2:10" s="249" customFormat="1" ht="12.75" customHeight="1">
      <c r="B28" s="265" t="s">
        <v>336</v>
      </c>
      <c r="C28" s="265"/>
      <c r="D28" s="265"/>
      <c r="E28" s="265"/>
      <c r="F28" s="252">
        <f>F27</f>
        <v>587.498</v>
      </c>
      <c r="G28" s="252">
        <f>G27</f>
        <v>419.85</v>
      </c>
      <c r="H28" s="252">
        <f>H27</f>
        <v>193.6</v>
      </c>
      <c r="I28" s="252">
        <f>I27</f>
        <v>1921</v>
      </c>
      <c r="J28" s="252">
        <f>J27</f>
        <v>1921</v>
      </c>
    </row>
    <row r="29" spans="1:11" ht="32.25" customHeight="1">
      <c r="A29"/>
      <c r="B29" s="266" t="s">
        <v>337</v>
      </c>
      <c r="C29" s="266"/>
      <c r="D29" s="266"/>
      <c r="E29" s="266"/>
      <c r="F29" s="266"/>
      <c r="G29" s="266"/>
      <c r="H29" s="266"/>
      <c r="I29" s="266"/>
      <c r="J29" s="266"/>
      <c r="K29"/>
    </row>
    <row r="30" spans="1:11" ht="11.25" customHeight="1">
      <c r="A30"/>
      <c r="B30"/>
      <c r="C30"/>
      <c r="D30" t="s">
        <v>345</v>
      </c>
      <c r="E30" t="s">
        <v>346</v>
      </c>
      <c r="F30"/>
      <c r="G30"/>
      <c r="H30" t="s">
        <v>315</v>
      </c>
      <c r="I30"/>
      <c r="J30"/>
      <c r="K30"/>
    </row>
    <row r="31" s="253" customFormat="1" ht="8.25" customHeight="1">
      <c r="E31" s="253" t="s">
        <v>347</v>
      </c>
    </row>
    <row r="32" s="253" customFormat="1" ht="8.25" customHeight="1"/>
    <row r="33" spans="4:8" s="253" customFormat="1" ht="9.75">
      <c r="D33" t="s">
        <v>289</v>
      </c>
      <c r="E33" t="s">
        <v>346</v>
      </c>
      <c r="F33"/>
      <c r="G33"/>
      <c r="H33" t="s">
        <v>317</v>
      </c>
    </row>
    <row r="34" spans="4:8" ht="9.75">
      <c r="D34" s="253"/>
      <c r="E34" s="253" t="s">
        <v>347</v>
      </c>
      <c r="F34" s="253"/>
      <c r="G34" s="253"/>
      <c r="H34" s="253"/>
    </row>
  </sheetData>
  <sheetProtection/>
  <mergeCells count="20">
    <mergeCell ref="B28:E28"/>
    <mergeCell ref="B29:J29"/>
    <mergeCell ref="B20:C20"/>
    <mergeCell ref="B21:E21"/>
    <mergeCell ref="B23:J23"/>
    <mergeCell ref="B25:C25"/>
    <mergeCell ref="B26:C26"/>
    <mergeCell ref="B27:C27"/>
    <mergeCell ref="B9:E9"/>
    <mergeCell ref="B11:K11"/>
    <mergeCell ref="B13:K13"/>
    <mergeCell ref="B16:J16"/>
    <mergeCell ref="B18:C18"/>
    <mergeCell ref="B19:C19"/>
    <mergeCell ref="I1:K1"/>
    <mergeCell ref="I2:K2"/>
    <mergeCell ref="I3:K3"/>
    <mergeCell ref="I4:J4"/>
    <mergeCell ref="B6:K6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A377"/>
  <sheetViews>
    <sheetView tabSelected="1" workbookViewId="0" topLeftCell="AJ230">
      <selection activeCell="V86" sqref="V86:AB86"/>
    </sheetView>
  </sheetViews>
  <sheetFormatPr defaultColWidth="10.33203125" defaultRowHeight="11.25"/>
  <cols>
    <col min="1" max="1" width="2.5" style="1" customWidth="1"/>
    <col min="2" max="2" width="10.33203125" style="1" customWidth="1"/>
    <col min="3" max="3" width="2.66015625" style="1" customWidth="1"/>
    <col min="4" max="4" width="7.16015625" style="1" customWidth="1"/>
    <col min="5" max="5" width="0.1640625" style="1" customWidth="1"/>
    <col min="6" max="6" width="0.328125" style="1" customWidth="1"/>
    <col min="7" max="8" width="0.1640625" style="1" customWidth="1"/>
    <col min="9" max="9" width="12.83203125" style="1" customWidth="1"/>
    <col min="10" max="10" width="0.328125" style="1" customWidth="1"/>
    <col min="11" max="11" width="0.1640625" style="1" customWidth="1"/>
    <col min="12" max="12" width="10.83203125" style="1" customWidth="1"/>
    <col min="13" max="13" width="1.66796875" style="1" customWidth="1"/>
    <col min="14" max="14" width="0.328125" style="1" customWidth="1"/>
    <col min="15" max="15" width="0.1640625" style="1" customWidth="1"/>
    <col min="16" max="16" width="4.66015625" style="1" customWidth="1"/>
    <col min="17" max="17" width="7.66015625" style="1" customWidth="1"/>
    <col min="18" max="19" width="0.1640625" style="1" customWidth="1"/>
    <col min="20" max="20" width="0.65625" style="1" customWidth="1"/>
    <col min="21" max="22" width="0.1640625" style="1" customWidth="1"/>
    <col min="23" max="24" width="1.3359375" style="1" customWidth="1"/>
    <col min="25" max="25" width="0.1640625" style="1" customWidth="1"/>
    <col min="26" max="26" width="1.5" style="1" customWidth="1"/>
    <col min="27" max="27" width="7.66015625" style="1" customWidth="1"/>
    <col min="28" max="28" width="0.82421875" style="1" customWidth="1"/>
    <col min="29" max="29" width="0.65625" style="1" customWidth="1"/>
    <col min="30" max="31" width="0.1640625" style="1" customWidth="1"/>
    <col min="32" max="32" width="0.4921875" style="1" customWidth="1"/>
    <col min="33" max="33" width="1.3359375" style="1" customWidth="1"/>
    <col min="34" max="34" width="0.82421875" style="1" customWidth="1"/>
    <col min="35" max="35" width="0.328125" style="1" customWidth="1"/>
    <col min="36" max="36" width="0.4921875" style="1" customWidth="1"/>
    <col min="37" max="37" width="0.65625" style="1" customWidth="1"/>
    <col min="38" max="38" width="0.4921875" style="1" customWidth="1"/>
    <col min="39" max="39" width="9" style="1" customWidth="1"/>
    <col min="40" max="41" width="0.82421875" style="1" customWidth="1"/>
    <col min="42" max="42" width="0.1640625" style="1" customWidth="1"/>
    <col min="43" max="43" width="0.4921875" style="1" customWidth="1"/>
    <col min="44" max="44" width="1.171875" style="1" customWidth="1"/>
    <col min="45" max="45" width="0.1640625" style="1" customWidth="1"/>
    <col min="46" max="46" width="0.82421875" style="1" customWidth="1"/>
    <col min="47" max="47" width="0.328125" style="1" customWidth="1"/>
    <col min="48" max="48" width="0.4921875" style="1" customWidth="1"/>
    <col min="49" max="49" width="2.33203125" style="1" customWidth="1"/>
    <col min="50" max="50" width="0.4921875" style="1" customWidth="1"/>
    <col min="51" max="51" width="0.1640625" style="1" customWidth="1"/>
    <col min="52" max="52" width="4.83203125" style="1" customWidth="1"/>
    <col min="53" max="54" width="0.82421875" style="1" customWidth="1"/>
    <col min="55" max="55" width="0.1640625" style="1" customWidth="1"/>
    <col min="56" max="56" width="0.4921875" style="1" customWidth="1"/>
    <col min="57" max="58" width="0.328125" style="1" customWidth="1"/>
    <col min="59" max="59" width="0.1640625" style="1" customWidth="1"/>
    <col min="60" max="61" width="0.4921875" style="1" customWidth="1"/>
    <col min="62" max="62" width="2" style="1" customWidth="1"/>
    <col min="63" max="63" width="0.65625" style="1" customWidth="1"/>
    <col min="64" max="64" width="0.4921875" style="1" customWidth="1"/>
    <col min="65" max="65" width="3.5" style="1" customWidth="1"/>
    <col min="66" max="66" width="0.1640625" style="1" customWidth="1"/>
    <col min="67" max="67" width="2" style="1" customWidth="1"/>
    <col min="68" max="68" width="2.83203125" style="1" customWidth="1"/>
    <col min="69" max="69" width="0.82421875" style="1" customWidth="1"/>
    <col min="70" max="70" width="0.1640625" style="1" customWidth="1"/>
    <col min="71" max="71" width="0.4921875" style="1" customWidth="1"/>
    <col min="72" max="72" width="0.1640625" style="1" customWidth="1"/>
    <col min="73" max="73" width="1.171875" style="1" customWidth="1"/>
    <col min="74" max="74" width="0.4921875" style="1" customWidth="1"/>
    <col min="75" max="75" width="2" style="1" customWidth="1"/>
    <col min="76" max="76" width="0.328125" style="1" customWidth="1"/>
    <col min="77" max="77" width="5.5" style="1" customWidth="1"/>
    <col min="78" max="78" width="1.3359375" style="1" customWidth="1"/>
    <col min="79" max="79" width="0.65625" style="1" customWidth="1"/>
    <col min="80" max="80" width="1.66796875" style="1" customWidth="1"/>
    <col min="81" max="81" width="0.65625" style="1" customWidth="1"/>
    <col min="82" max="82" width="0.82421875" style="1" customWidth="1"/>
    <col min="83" max="83" width="0.1640625" style="1" customWidth="1"/>
    <col min="84" max="84" width="0.4921875" style="1" customWidth="1"/>
    <col min="85" max="85" width="0.1640625" style="1" customWidth="1"/>
    <col min="86" max="86" width="0.65625" style="1" customWidth="1"/>
    <col min="87" max="87" width="0.4921875" style="1" customWidth="1"/>
    <col min="88" max="88" width="1.83203125" style="1" customWidth="1"/>
    <col min="89" max="89" width="1.3359375" style="1" customWidth="1"/>
    <col min="90" max="90" width="0.328125" style="1" customWidth="1"/>
    <col min="91" max="91" width="9.66015625" style="1" customWidth="1"/>
    <col min="92" max="92" width="1.171875" style="1" customWidth="1"/>
    <col min="93" max="94" width="1.0078125" style="1" customWidth="1"/>
    <col min="95" max="95" width="0.65625" style="1" customWidth="1"/>
    <col min="96" max="97" width="0.1640625" style="1" customWidth="1"/>
    <col min="98" max="98" width="0.4921875" style="1" customWidth="1"/>
    <col min="99" max="99" width="0.1640625" style="1" customWidth="1"/>
    <col min="100" max="100" width="0.4921875" style="1" customWidth="1"/>
    <col min="101" max="101" width="0.1640625" style="1" customWidth="1"/>
    <col min="102" max="102" width="0.4921875" style="1" customWidth="1"/>
    <col min="103" max="103" width="0.328125" style="1" customWidth="1"/>
    <col min="104" max="104" width="0.1640625" style="1" customWidth="1"/>
    <col min="105" max="105" width="0.4921875" style="1" customWidth="1"/>
    <col min="106" max="106" width="1.0078125" style="1" customWidth="1"/>
    <col min="107" max="107" width="7.5" style="1" customWidth="1"/>
    <col min="108" max="108" width="0.328125" style="1" customWidth="1"/>
    <col min="109" max="109" width="1.171875" style="1" customWidth="1"/>
    <col min="110" max="110" width="0.1640625" style="1" customWidth="1"/>
    <col min="111" max="111" width="0.4921875" style="1" customWidth="1"/>
    <col min="112" max="112" width="0.328125" style="1" customWidth="1"/>
    <col min="113" max="113" width="0.1640625" style="1" customWidth="1"/>
    <col min="114" max="114" width="0.4921875" style="1" customWidth="1"/>
    <col min="115" max="115" width="0.1640625" style="1" customWidth="1"/>
    <col min="116" max="117" width="0.4921875" style="1" customWidth="1"/>
    <col min="118" max="118" width="0.328125" style="1" customWidth="1"/>
    <col min="119" max="119" width="1.5" style="1" customWidth="1"/>
    <col min="120" max="120" width="0.4921875" style="1" customWidth="1"/>
    <col min="121" max="121" width="1.0078125" style="1" customWidth="1"/>
    <col min="122" max="122" width="5.33203125" style="1" customWidth="1"/>
    <col min="123" max="123" width="0.82421875" style="1" customWidth="1"/>
    <col min="124" max="124" width="0.328125" style="1" customWidth="1"/>
    <col min="125" max="125" width="1.83203125" style="1" customWidth="1"/>
    <col min="126" max="126" width="0.82421875" style="1" customWidth="1"/>
    <col min="127" max="127" width="0.65625" style="1" customWidth="1"/>
    <col min="128" max="129" width="0.1640625" style="1" customWidth="1"/>
    <col min="130" max="130" width="0.4921875" style="1" customWidth="1"/>
    <col min="131" max="131" width="1.3359375" style="1" customWidth="1"/>
    <col min="132" max="132" width="0.4921875" style="1" customWidth="1"/>
    <col min="133" max="134" width="0.328125" style="1" customWidth="1"/>
    <col min="135" max="135" width="1.5" style="1" customWidth="1"/>
    <col min="136" max="136" width="6.83203125" style="1" customWidth="1"/>
    <col min="137" max="137" width="0.328125" style="1" customWidth="1"/>
    <col min="138" max="138" width="1.83203125" style="1" customWidth="1"/>
    <col min="139" max="139" width="0.1640625" style="1" customWidth="1"/>
    <col min="140" max="140" width="0.82421875" style="1" customWidth="1"/>
    <col min="141" max="141" width="0.4921875" style="1" customWidth="1"/>
    <col min="142" max="142" width="0.1640625" style="1" customWidth="1"/>
    <col min="143" max="143" width="0.328125" style="1" customWidth="1"/>
    <col min="144" max="144" width="0.4921875" style="1" customWidth="1"/>
    <col min="145" max="145" width="0.328125" style="1" customWidth="1"/>
    <col min="146" max="147" width="0.4921875" style="1" customWidth="1"/>
    <col min="148" max="148" width="0.1640625" style="1" customWidth="1"/>
    <col min="149" max="149" width="10.5" style="1" customWidth="1"/>
    <col min="150" max="150" width="0.328125" style="1" customWidth="1"/>
    <col min="151" max="151" width="1.83203125" style="1" customWidth="1"/>
    <col min="152" max="152" width="0.1640625" style="1" customWidth="1"/>
    <col min="153" max="153" width="1.3359375" style="1" customWidth="1"/>
    <col min="154" max="154" width="0.1640625" style="1" customWidth="1"/>
    <col min="155" max="155" width="0.4921875" style="1" customWidth="1"/>
    <col min="156" max="156" width="0.82421875" style="1" customWidth="1"/>
    <col min="157" max="157" width="1.0078125" style="1" customWidth="1"/>
    <col min="158" max="158" width="0.1640625" style="1" customWidth="1"/>
    <col min="159" max="159" width="0.82421875" style="1" customWidth="1"/>
    <col min="160" max="160" width="0.4921875" style="1" customWidth="1"/>
    <col min="161" max="161" width="7" style="1" customWidth="1"/>
    <col min="162" max="162" width="0.328125" style="1" customWidth="1"/>
    <col min="163" max="163" width="1.83203125" style="1" customWidth="1"/>
    <col min="164" max="164" width="0.1640625" style="1" customWidth="1"/>
    <col min="165" max="165" width="0.4921875" style="1" customWidth="1"/>
    <col min="166" max="166" width="0.82421875" style="1" customWidth="1"/>
    <col min="167" max="167" width="0.1640625" style="1" customWidth="1"/>
    <col min="168" max="168" width="0.4921875" style="1" customWidth="1"/>
    <col min="169" max="169" width="1.83203125" style="1" customWidth="1"/>
    <col min="170" max="170" width="0.1640625" style="1" customWidth="1"/>
    <col min="171" max="171" width="0.82421875" style="1" customWidth="1"/>
    <col min="172" max="172" width="0.4921875" style="1" customWidth="1"/>
    <col min="173" max="173" width="9" style="1" customWidth="1"/>
    <col min="174" max="174" width="2" style="1" customWidth="1"/>
    <col min="175" max="175" width="0.328125" style="1" customWidth="1"/>
    <col min="176" max="178" width="0.1640625" style="1" customWidth="1"/>
    <col min="179" max="179" width="9.5" style="1" customWidth="1"/>
    <col min="180" max="180" width="0.4921875" style="1" customWidth="1"/>
    <col min="181" max="181" width="0.1640625" style="1" customWidth="1"/>
    <col min="182" max="182" width="9.66015625" style="1" customWidth="1"/>
    <col min="183" max="183" width="10.33203125" style="1" customWidth="1"/>
  </cols>
  <sheetData>
    <row r="1" spans="120:179" ht="12.75" customHeight="1">
      <c r="DP1" s="450" t="s">
        <v>0</v>
      </c>
      <c r="DQ1" s="450"/>
      <c r="DR1" s="450"/>
      <c r="DS1" s="450"/>
      <c r="DT1" s="450"/>
      <c r="DU1" s="450"/>
      <c r="DV1" s="450"/>
      <c r="DW1" s="450"/>
      <c r="DX1" s="450"/>
      <c r="DY1" s="450"/>
      <c r="DZ1" s="450"/>
      <c r="EA1" s="450"/>
      <c r="EB1" s="450"/>
      <c r="EC1" s="450"/>
      <c r="ED1" s="450"/>
      <c r="EE1" s="450"/>
      <c r="EF1" s="450"/>
      <c r="EG1" s="450"/>
      <c r="EH1" s="450"/>
      <c r="EI1" s="450"/>
      <c r="EJ1" s="450"/>
      <c r="EK1" s="450"/>
      <c r="EL1" s="450"/>
      <c r="EM1" s="450"/>
      <c r="EN1" s="450"/>
      <c r="EO1" s="450"/>
      <c r="EP1" s="450"/>
      <c r="EQ1" s="450"/>
      <c r="ER1" s="450"/>
      <c r="ES1" s="450"/>
      <c r="ET1" s="450"/>
      <c r="EU1" s="450"/>
      <c r="EV1" s="450"/>
      <c r="EW1" s="450"/>
      <c r="EX1" s="450"/>
      <c r="EY1" s="450"/>
      <c r="EZ1" s="450"/>
      <c r="FA1" s="450"/>
      <c r="FB1" s="450"/>
      <c r="FC1" s="450"/>
      <c r="FD1" s="450"/>
      <c r="FE1" s="450"/>
      <c r="FF1" s="450"/>
      <c r="FG1" s="450"/>
      <c r="FH1" s="450"/>
      <c r="FI1" s="450"/>
      <c r="FJ1" s="450"/>
      <c r="FK1" s="450"/>
      <c r="FL1" s="450"/>
      <c r="FM1" s="450"/>
      <c r="FN1" s="450"/>
      <c r="FO1" s="450"/>
      <c r="FP1" s="450"/>
      <c r="FQ1" s="450"/>
      <c r="FR1" s="450"/>
      <c r="FS1" s="450"/>
      <c r="FT1" s="450"/>
      <c r="FU1" s="450"/>
      <c r="FV1" s="450"/>
      <c r="FW1" s="450"/>
    </row>
    <row r="2" spans="120:182" ht="12.75" customHeight="1">
      <c r="DP2" s="451" t="s">
        <v>1</v>
      </c>
      <c r="DQ2" s="451"/>
      <c r="DR2" s="451"/>
      <c r="DS2" s="451"/>
      <c r="DT2" s="451"/>
      <c r="DU2" s="451"/>
      <c r="DV2" s="451"/>
      <c r="DW2" s="451"/>
      <c r="DX2" s="451"/>
      <c r="DY2" s="451"/>
      <c r="DZ2" s="451"/>
      <c r="EA2" s="451"/>
      <c r="EB2" s="451"/>
      <c r="EC2" s="451"/>
      <c r="ED2" s="451"/>
      <c r="EE2" s="451"/>
      <c r="EF2" s="451"/>
      <c r="EG2" s="451"/>
      <c r="EH2" s="451"/>
      <c r="EI2" s="451"/>
      <c r="EJ2" s="451"/>
      <c r="EK2" s="451"/>
      <c r="EL2" s="451"/>
      <c r="EM2" s="451"/>
      <c r="EN2" s="451"/>
      <c r="EO2" s="451"/>
      <c r="EP2" s="451"/>
      <c r="EQ2" s="451"/>
      <c r="ER2" s="451"/>
      <c r="ES2" s="451"/>
      <c r="ET2" s="451"/>
      <c r="EU2" s="451"/>
      <c r="EV2" s="451"/>
      <c r="EW2" s="451"/>
      <c r="EX2" s="451"/>
      <c r="EY2" s="451"/>
      <c r="EZ2" s="451"/>
      <c r="FA2" s="451"/>
      <c r="FB2" s="451"/>
      <c r="FC2" s="451"/>
      <c r="FD2" s="451"/>
      <c r="FE2" s="451"/>
      <c r="FF2" s="451"/>
      <c r="FG2" s="451"/>
      <c r="FH2" s="451"/>
      <c r="FI2" s="451"/>
      <c r="FJ2" s="451"/>
      <c r="FK2" s="451"/>
      <c r="FL2" s="451"/>
      <c r="FM2" s="451"/>
      <c r="FN2" s="451"/>
      <c r="FO2" s="451"/>
      <c r="FP2" s="451"/>
      <c r="FQ2" s="451"/>
      <c r="FR2" s="451"/>
      <c r="FS2" s="451"/>
      <c r="FT2" s="451"/>
      <c r="FU2" s="451"/>
      <c r="FV2" s="451"/>
      <c r="FW2" s="451"/>
      <c r="FX2" s="451"/>
      <c r="FY2" s="451"/>
      <c r="FZ2" s="451"/>
    </row>
    <row r="3" spans="120:182" ht="12.75" customHeight="1">
      <c r="DP3" s="451" t="s">
        <v>2</v>
      </c>
      <c r="DQ3" s="451"/>
      <c r="DR3" s="451"/>
      <c r="DS3" s="451"/>
      <c r="DT3" s="451"/>
      <c r="DU3" s="451"/>
      <c r="DV3" s="451"/>
      <c r="DW3" s="451"/>
      <c r="DX3" s="451"/>
      <c r="DY3" s="451"/>
      <c r="DZ3" s="451"/>
      <c r="EA3" s="451"/>
      <c r="EB3" s="451"/>
      <c r="EC3" s="451"/>
      <c r="ED3" s="451"/>
      <c r="EE3" s="451"/>
      <c r="EF3" s="451"/>
      <c r="EG3" s="451"/>
      <c r="EH3" s="451"/>
      <c r="EI3" s="451"/>
      <c r="EJ3" s="451"/>
      <c r="EK3" s="451"/>
      <c r="EL3" s="451"/>
      <c r="EM3" s="451"/>
      <c r="EN3" s="451"/>
      <c r="EO3" s="451"/>
      <c r="EP3" s="451"/>
      <c r="EQ3" s="451"/>
      <c r="ER3" s="451"/>
      <c r="ES3" s="451"/>
      <c r="ET3" s="451"/>
      <c r="EU3" s="451"/>
      <c r="EV3" s="451"/>
      <c r="EW3" s="451"/>
      <c r="EX3" s="451"/>
      <c r="EY3" s="451"/>
      <c r="EZ3" s="451"/>
      <c r="FA3" s="451"/>
      <c r="FB3" s="451"/>
      <c r="FC3" s="451"/>
      <c r="FD3" s="451"/>
      <c r="FE3" s="451"/>
      <c r="FF3" s="451"/>
      <c r="FG3" s="451"/>
      <c r="FH3" s="451"/>
      <c r="FI3" s="451"/>
      <c r="FJ3" s="451"/>
      <c r="FK3" s="451"/>
      <c r="FL3" s="451"/>
      <c r="FM3" s="451"/>
      <c r="FN3" s="451"/>
      <c r="FO3" s="451"/>
      <c r="FP3" s="451"/>
      <c r="FQ3" s="451"/>
      <c r="FR3" s="451"/>
      <c r="FS3" s="451"/>
      <c r="FT3" s="451"/>
      <c r="FU3" s="451"/>
      <c r="FV3" s="451"/>
      <c r="FW3" s="451"/>
      <c r="FX3" s="451"/>
      <c r="FY3" s="451"/>
      <c r="FZ3" s="451"/>
    </row>
    <row r="4" spans="120:182" ht="11.25" customHeight="1">
      <c r="DP4" s="452" t="s">
        <v>3</v>
      </c>
      <c r="DQ4" s="452"/>
      <c r="DR4" s="452"/>
      <c r="DS4" s="452"/>
      <c r="DT4" s="452"/>
      <c r="DU4" s="452"/>
      <c r="DV4" s="452"/>
      <c r="DW4" s="452"/>
      <c r="DX4" s="452"/>
      <c r="DY4" s="452"/>
      <c r="DZ4" s="452"/>
      <c r="EA4" s="452"/>
      <c r="EB4" s="452"/>
      <c r="EC4" s="452"/>
      <c r="ED4" s="452"/>
      <c r="EE4" s="452"/>
      <c r="EF4" s="452"/>
      <c r="EG4" s="452"/>
      <c r="EH4" s="452"/>
      <c r="EI4" s="452"/>
      <c r="EJ4" s="452"/>
      <c r="EK4" s="452"/>
      <c r="EL4" s="452"/>
      <c r="EM4" s="452"/>
      <c r="EN4" s="452"/>
      <c r="EO4" s="452"/>
      <c r="EP4" s="452"/>
      <c r="EQ4" s="452"/>
      <c r="ER4" s="452"/>
      <c r="ES4" s="452"/>
      <c r="ET4" s="452"/>
      <c r="EU4" s="452"/>
      <c r="EV4" s="452"/>
      <c r="EW4" s="452"/>
      <c r="EX4" s="452"/>
      <c r="EY4" s="452"/>
      <c r="EZ4" s="452"/>
      <c r="FA4" s="452"/>
      <c r="FB4" s="452"/>
      <c r="FC4" s="452"/>
      <c r="FD4" s="452"/>
      <c r="FE4" s="452"/>
      <c r="FF4" s="452"/>
      <c r="FG4" s="452"/>
      <c r="FH4" s="452"/>
      <c r="FI4" s="452"/>
      <c r="FJ4" s="452"/>
      <c r="FK4" s="452"/>
      <c r="FL4" s="452"/>
      <c r="FM4" s="452"/>
      <c r="FN4" s="452"/>
      <c r="FO4" s="452"/>
      <c r="FP4" s="452"/>
      <c r="FQ4" s="452"/>
      <c r="FR4" s="452"/>
      <c r="FS4" s="452"/>
      <c r="FT4" s="452"/>
      <c r="FU4" s="452"/>
      <c r="FV4" s="452"/>
      <c r="FW4" s="452"/>
      <c r="FX4" s="452"/>
      <c r="FY4" s="452"/>
      <c r="FZ4" s="452"/>
    </row>
    <row r="5" spans="2:157" s="3" customFormat="1" ht="30.75" customHeight="1">
      <c r="B5" s="453" t="s">
        <v>179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  <c r="BL5" s="453"/>
      <c r="BM5" s="453"/>
      <c r="BN5" s="453"/>
      <c r="BO5" s="453"/>
      <c r="BP5" s="453"/>
      <c r="BQ5" s="453"/>
      <c r="BR5" s="453"/>
      <c r="BS5" s="453"/>
      <c r="BT5" s="453"/>
      <c r="BU5" s="453"/>
      <c r="BV5" s="453"/>
      <c r="BW5" s="453"/>
      <c r="BX5" s="453"/>
      <c r="BY5" s="453"/>
      <c r="BZ5" s="453"/>
      <c r="CA5" s="453"/>
      <c r="CB5" s="453"/>
      <c r="CC5" s="453"/>
      <c r="CD5" s="453"/>
      <c r="CE5" s="453"/>
      <c r="CF5" s="453"/>
      <c r="CG5" s="453"/>
      <c r="CH5" s="453"/>
      <c r="CI5" s="453"/>
      <c r="CJ5" s="453"/>
      <c r="CK5" s="453"/>
      <c r="CL5" s="453"/>
      <c r="CM5" s="453"/>
      <c r="CN5" s="453"/>
      <c r="CO5" s="453"/>
      <c r="CP5" s="453"/>
      <c r="CQ5" s="453"/>
      <c r="CR5" s="453"/>
      <c r="CS5" s="453"/>
      <c r="CT5" s="453"/>
      <c r="CU5" s="453"/>
      <c r="CV5" s="453"/>
      <c r="CW5" s="453"/>
      <c r="CX5" s="453"/>
      <c r="CY5" s="453"/>
      <c r="CZ5" s="453"/>
      <c r="DA5" s="453"/>
      <c r="DB5" s="453"/>
      <c r="DC5" s="453"/>
      <c r="DD5" s="453"/>
      <c r="DE5" s="453"/>
      <c r="DF5" s="453"/>
      <c r="DG5" s="453"/>
      <c r="DH5" s="453"/>
      <c r="DI5" s="453"/>
      <c r="DJ5" s="453"/>
      <c r="DK5" s="453"/>
      <c r="DL5" s="453"/>
      <c r="DM5" s="453"/>
      <c r="DN5" s="453"/>
      <c r="DO5" s="453"/>
      <c r="DP5" s="453"/>
      <c r="DQ5" s="453"/>
      <c r="DR5" s="453"/>
      <c r="DS5" s="453"/>
      <c r="DT5" s="453"/>
      <c r="DU5" s="453"/>
      <c r="DV5" s="453"/>
      <c r="DW5" s="453"/>
      <c r="DX5" s="453"/>
      <c r="DY5" s="453"/>
      <c r="DZ5" s="453"/>
      <c r="EA5" s="453"/>
      <c r="EB5" s="453"/>
      <c r="EC5" s="453"/>
      <c r="ED5" s="453"/>
      <c r="EE5" s="453"/>
      <c r="EF5" s="453"/>
      <c r="EG5" s="453"/>
      <c r="EH5" s="453"/>
      <c r="EI5" s="453"/>
      <c r="EJ5" s="453"/>
      <c r="EK5" s="453"/>
      <c r="EL5" s="453"/>
      <c r="EM5" s="453"/>
      <c r="EN5" s="453"/>
      <c r="EO5" s="453"/>
      <c r="EP5" s="453"/>
      <c r="EQ5" s="453"/>
      <c r="ER5" s="453"/>
      <c r="ES5" s="453"/>
      <c r="ET5" s="453"/>
      <c r="EU5" s="453"/>
      <c r="EV5" s="453"/>
      <c r="EW5" s="453"/>
      <c r="EX5" s="453"/>
      <c r="EY5" s="453"/>
      <c r="EZ5" s="453"/>
      <c r="FA5" s="453"/>
    </row>
    <row r="7" spans="2:148" s="4" customFormat="1" ht="12.75" customHeight="1">
      <c r="B7" s="454" t="s">
        <v>4</v>
      </c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  <c r="BL7" s="455"/>
      <c r="BM7" s="455"/>
      <c r="BN7" s="455"/>
      <c r="BO7" s="455"/>
      <c r="BP7" s="455"/>
      <c r="BQ7" s="455"/>
      <c r="BR7" s="455"/>
      <c r="BS7" s="455"/>
      <c r="BT7" s="455"/>
      <c r="BU7" s="455"/>
      <c r="BV7" s="455"/>
      <c r="BW7" s="455"/>
      <c r="BX7" s="455"/>
      <c r="BY7" s="455"/>
      <c r="BZ7" s="455"/>
      <c r="CA7" s="455"/>
      <c r="CB7" s="455"/>
      <c r="CC7" s="455"/>
      <c r="CD7" s="455"/>
      <c r="CE7" s="455"/>
      <c r="CF7" s="455"/>
      <c r="CG7" s="455"/>
      <c r="CH7" s="455"/>
      <c r="CI7" s="455"/>
      <c r="CJ7" s="45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456" t="s">
        <v>339</v>
      </c>
      <c r="DM7" s="456"/>
      <c r="DN7" s="456"/>
      <c r="DO7" s="456"/>
      <c r="DP7" s="456"/>
      <c r="DQ7" s="456"/>
      <c r="DR7" s="456"/>
      <c r="DS7" s="456"/>
      <c r="DT7" s="456"/>
      <c r="DU7" s="456"/>
      <c r="DV7" s="456"/>
      <c r="DW7" s="456"/>
      <c r="DX7" s="456"/>
      <c r="DY7" s="456"/>
      <c r="DZ7" s="456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</row>
    <row r="8" spans="2:134" ht="11.25" customHeight="1">
      <c r="B8" s="1" t="s">
        <v>5</v>
      </c>
      <c r="DP8" s="6" t="s">
        <v>6</v>
      </c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</row>
    <row r="9" ht="11.25" customHeight="1"/>
    <row r="10" spans="2:147" s="4" customFormat="1" ht="12.75" customHeight="1">
      <c r="B10" s="454" t="s">
        <v>7</v>
      </c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  <c r="BD10" s="454"/>
      <c r="BE10" s="454"/>
      <c r="BF10" s="454"/>
      <c r="BG10" s="454"/>
      <c r="BH10" s="454"/>
      <c r="BI10" s="454"/>
      <c r="BJ10" s="454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7"/>
      <c r="DP10" s="7"/>
      <c r="DQ10" s="462" t="s">
        <v>340</v>
      </c>
      <c r="DR10" s="462"/>
      <c r="DS10" s="462"/>
      <c r="DT10" s="462"/>
      <c r="DU10" s="462"/>
      <c r="DV10" s="462"/>
      <c r="DW10" s="7"/>
      <c r="DX10" s="7"/>
      <c r="DY10" s="7"/>
      <c r="DZ10" s="7"/>
      <c r="EA10" s="7"/>
      <c r="EB10" s="7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</row>
    <row r="11" spans="2:148" ht="11.25" customHeight="1">
      <c r="B11" s="447" t="s">
        <v>8</v>
      </c>
      <c r="C11" s="447"/>
      <c r="D11" s="447"/>
      <c r="E11" s="447"/>
      <c r="F11" s="447"/>
      <c r="G11" s="447"/>
      <c r="H11" s="447"/>
      <c r="I11" s="447"/>
      <c r="CZ11" s="447" t="s">
        <v>9</v>
      </c>
      <c r="DA11" s="447"/>
      <c r="DB11" s="447"/>
      <c r="DC11" s="447"/>
      <c r="DD11" s="447"/>
      <c r="DE11" s="447"/>
      <c r="DF11" s="447"/>
      <c r="DG11" s="447"/>
      <c r="DH11" s="447"/>
      <c r="DI11" s="447"/>
      <c r="DJ11" s="447"/>
      <c r="DK11" s="447"/>
      <c r="DL11" s="447"/>
      <c r="DM11" s="447"/>
      <c r="DN11" s="447"/>
      <c r="DO11" s="447"/>
      <c r="DP11" s="447"/>
      <c r="DQ11" s="447"/>
      <c r="DR11" s="447"/>
      <c r="DS11" s="447"/>
      <c r="DT11" s="447"/>
      <c r="DU11" s="447"/>
      <c r="DV11" s="447"/>
      <c r="DW11" s="447"/>
      <c r="DX11" s="447"/>
      <c r="DY11" s="447"/>
      <c r="DZ11" s="447"/>
      <c r="EA11" s="447"/>
      <c r="EB11" s="447"/>
      <c r="EC11" s="447"/>
      <c r="ED11" s="447"/>
      <c r="EE11" s="447"/>
      <c r="EF11" s="447"/>
      <c r="EG11" s="447"/>
      <c r="EH11" s="447"/>
      <c r="EI11" s="447"/>
      <c r="EJ11" s="447"/>
      <c r="EK11" s="447"/>
      <c r="EL11" s="447"/>
      <c r="EM11" s="447"/>
      <c r="EN11" s="447"/>
      <c r="EO11" s="447"/>
      <c r="EP11" s="447"/>
      <c r="EQ11" s="447"/>
      <c r="ER11" s="447"/>
    </row>
    <row r="13" spans="2:119" s="1" customFormat="1" ht="12.75" customHeight="1">
      <c r="B13" s="448" t="s">
        <v>319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8"/>
      <c r="BC13" s="448"/>
      <c r="BD13" s="448"/>
      <c r="BE13" s="448"/>
      <c r="BF13" s="448"/>
      <c r="BG13" s="448"/>
      <c r="BH13" s="448"/>
      <c r="BI13" s="448"/>
      <c r="BJ13" s="448"/>
      <c r="BK13" s="448"/>
      <c r="BL13" s="448"/>
      <c r="BM13" s="448"/>
      <c r="BN13" s="448"/>
      <c r="BO13" s="448"/>
      <c r="BP13" s="448"/>
      <c r="BQ13" s="448"/>
      <c r="BR13" s="448"/>
      <c r="BS13" s="448"/>
      <c r="BT13" s="448"/>
      <c r="BU13" s="448"/>
      <c r="BV13" s="448"/>
      <c r="BW13" s="448"/>
      <c r="BX13" s="448"/>
      <c r="BY13" s="448"/>
      <c r="BZ13" s="448"/>
      <c r="CA13" s="448"/>
      <c r="CB13" s="448"/>
      <c r="CC13" s="448"/>
      <c r="CD13" s="448"/>
      <c r="CE13" s="448"/>
      <c r="CF13" s="448"/>
      <c r="CG13" s="448"/>
      <c r="CH13" s="448"/>
      <c r="CI13" s="448"/>
      <c r="CJ13" s="448"/>
      <c r="CZ13" s="449" t="s">
        <v>184</v>
      </c>
      <c r="DA13" s="449"/>
      <c r="DB13" s="449"/>
      <c r="DC13" s="449"/>
      <c r="DD13" s="449"/>
      <c r="DE13" s="449"/>
      <c r="DF13" s="449"/>
      <c r="DG13" s="449"/>
      <c r="DH13" s="449"/>
      <c r="DI13" s="449"/>
      <c r="DJ13" s="449"/>
      <c r="DK13" s="449"/>
      <c r="DL13" s="449"/>
      <c r="DM13" s="449"/>
      <c r="DN13" s="449"/>
      <c r="DO13" s="449"/>
    </row>
    <row r="14" spans="3:119" ht="11.25" customHeight="1">
      <c r="C14" s="1" t="s">
        <v>10</v>
      </c>
      <c r="CZ14" s="6" t="s">
        <v>11</v>
      </c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</row>
    <row r="16" spans="2:88" ht="11.25" customHeight="1">
      <c r="B16" s="316" t="s">
        <v>180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</row>
    <row r="17" spans="2:157" s="1" customFormat="1" ht="11.25" customHeight="1">
      <c r="B17" s="316" t="s">
        <v>12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6"/>
      <c r="CU17" s="316"/>
      <c r="CV17" s="316"/>
      <c r="CW17" s="316"/>
      <c r="CX17" s="316"/>
      <c r="CY17" s="316"/>
      <c r="CZ17" s="316"/>
      <c r="DA17" s="316"/>
      <c r="DB17" s="316"/>
      <c r="DC17" s="316"/>
      <c r="DD17" s="316"/>
      <c r="DE17" s="316"/>
      <c r="DF17" s="316"/>
      <c r="DG17" s="316"/>
      <c r="DH17" s="316"/>
      <c r="DI17" s="316"/>
      <c r="DJ17" s="316"/>
      <c r="DK17" s="316"/>
      <c r="DL17" s="316"/>
      <c r="DM17" s="316"/>
      <c r="DN17" s="316"/>
      <c r="DO17" s="316"/>
      <c r="DP17" s="316"/>
      <c r="DQ17" s="316"/>
      <c r="DR17" s="316"/>
      <c r="DS17" s="316"/>
      <c r="DT17" s="316"/>
      <c r="DU17" s="316"/>
      <c r="DV17" s="316"/>
      <c r="DW17" s="316"/>
      <c r="DX17" s="316"/>
      <c r="DY17" s="316"/>
      <c r="DZ17" s="316"/>
      <c r="EA17" s="316"/>
      <c r="EB17" s="316"/>
      <c r="EC17" s="316"/>
      <c r="ED17" s="316"/>
      <c r="EE17" s="316"/>
      <c r="EF17" s="316"/>
      <c r="EG17" s="316"/>
      <c r="EH17" s="316"/>
      <c r="EI17" s="316"/>
      <c r="EJ17" s="316"/>
      <c r="EK17" s="316"/>
      <c r="EL17" s="316"/>
      <c r="EM17" s="316"/>
      <c r="EN17" s="316"/>
      <c r="EO17" s="316"/>
      <c r="EP17" s="316"/>
      <c r="EQ17" s="316"/>
      <c r="ER17" s="316"/>
      <c r="ES17" s="316"/>
      <c r="ET17" s="316"/>
      <c r="EU17" s="316"/>
      <c r="EV17" s="316"/>
      <c r="EW17" s="316"/>
      <c r="EX17" s="316"/>
      <c r="EY17" s="316"/>
      <c r="EZ17" s="316"/>
      <c r="FA17" s="316"/>
    </row>
    <row r="18" spans="2:148" s="1" customFormat="1" ht="11.25" customHeight="1">
      <c r="B18" s="446" t="s">
        <v>13</v>
      </c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6"/>
      <c r="AZ18" s="446"/>
      <c r="BA18" s="446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6"/>
      <c r="BM18" s="446"/>
      <c r="BN18" s="446"/>
      <c r="BO18" s="446"/>
      <c r="BP18" s="446"/>
      <c r="BQ18" s="446"/>
      <c r="BR18" s="446"/>
      <c r="BS18" s="446"/>
      <c r="BT18" s="446"/>
      <c r="BU18" s="446"/>
      <c r="BV18" s="446"/>
      <c r="BW18" s="446"/>
      <c r="BX18" s="446"/>
      <c r="BY18" s="446"/>
      <c r="BZ18" s="446"/>
      <c r="CA18" s="446"/>
      <c r="CB18" s="446"/>
      <c r="CC18" s="446"/>
      <c r="CD18" s="446"/>
      <c r="CE18" s="446"/>
      <c r="CF18" s="446"/>
      <c r="CG18" s="446"/>
      <c r="CH18" s="446"/>
      <c r="CI18" s="446"/>
      <c r="CJ18" s="446"/>
      <c r="CK18" s="446"/>
      <c r="CL18" s="446"/>
      <c r="CM18" s="446"/>
      <c r="CN18" s="446"/>
      <c r="CO18" s="446"/>
      <c r="CP18" s="446"/>
      <c r="CQ18" s="446"/>
      <c r="CR18" s="446"/>
      <c r="CS18" s="446"/>
      <c r="CT18" s="446"/>
      <c r="CU18" s="446"/>
      <c r="CV18" s="446"/>
      <c r="CW18" s="446"/>
      <c r="CX18" s="446"/>
      <c r="CY18" s="446"/>
      <c r="CZ18" s="446"/>
      <c r="DA18" s="446"/>
      <c r="DB18" s="446"/>
      <c r="DC18" s="446"/>
      <c r="DD18" s="446"/>
      <c r="DE18" s="446"/>
      <c r="DF18" s="446"/>
      <c r="DG18" s="446"/>
      <c r="DH18" s="446"/>
      <c r="DI18" s="446"/>
      <c r="DJ18" s="446"/>
      <c r="DK18" s="446"/>
      <c r="DL18" s="446"/>
      <c r="DM18" s="446"/>
      <c r="DN18" s="446"/>
      <c r="DO18" s="446"/>
      <c r="DP18" s="446"/>
      <c r="DQ18" s="446"/>
      <c r="DR18" s="446"/>
      <c r="DS18" s="446"/>
      <c r="DT18" s="446"/>
      <c r="DU18" s="446"/>
      <c r="DV18" s="446"/>
      <c r="DW18" s="446"/>
      <c r="DX18" s="446"/>
      <c r="DY18" s="446"/>
      <c r="DZ18" s="446"/>
      <c r="EA18" s="446"/>
      <c r="EB18" s="446"/>
      <c r="EC18" s="446"/>
      <c r="ED18" s="446"/>
      <c r="EE18" s="446"/>
      <c r="EF18" s="446"/>
      <c r="EG18" s="446"/>
      <c r="EH18" s="446"/>
      <c r="EI18" s="446"/>
      <c r="EJ18" s="446"/>
      <c r="EK18" s="446"/>
      <c r="EL18" s="446"/>
      <c r="EM18" s="446"/>
      <c r="EN18" s="446"/>
      <c r="EO18" s="446"/>
      <c r="EP18" s="446"/>
      <c r="EQ18" s="446"/>
      <c r="ER18" s="446"/>
    </row>
    <row r="19" ht="11.25" customHeight="1"/>
    <row r="20" spans="2:157" ht="11.25" customHeight="1">
      <c r="B20" s="316" t="s">
        <v>14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  <c r="BM20" s="316"/>
      <c r="BN20" s="316"/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316"/>
      <c r="BZ20" s="316"/>
      <c r="CA20" s="316"/>
      <c r="CB20" s="316"/>
      <c r="CC20" s="316"/>
      <c r="CD20" s="316"/>
      <c r="CE20" s="316"/>
      <c r="CF20" s="316"/>
      <c r="CG20" s="316"/>
      <c r="CH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  <c r="CT20" s="316"/>
      <c r="CU20" s="316"/>
      <c r="CV20" s="316"/>
      <c r="CW20" s="316"/>
      <c r="CX20" s="316"/>
      <c r="CY20" s="316"/>
      <c r="CZ20" s="316"/>
      <c r="DA20" s="316"/>
      <c r="DB20" s="316"/>
      <c r="DC20" s="316"/>
      <c r="DD20" s="316"/>
      <c r="DE20" s="316"/>
      <c r="DF20" s="316"/>
      <c r="DG20" s="316"/>
      <c r="DH20" s="316"/>
      <c r="DI20" s="316"/>
      <c r="DJ20" s="316"/>
      <c r="DK20" s="316"/>
      <c r="DL20" s="316"/>
      <c r="DM20" s="316"/>
      <c r="DN20" s="316"/>
      <c r="DO20" s="316"/>
      <c r="DP20" s="316"/>
      <c r="DQ20" s="316"/>
      <c r="DR20" s="316"/>
      <c r="DS20" s="316"/>
      <c r="DT20" s="316"/>
      <c r="DU20" s="316"/>
      <c r="DV20" s="316"/>
      <c r="DW20" s="316"/>
      <c r="DX20" s="316"/>
      <c r="DY20" s="316"/>
      <c r="DZ20" s="316"/>
      <c r="EA20" s="316"/>
      <c r="EB20" s="316"/>
      <c r="EC20" s="316"/>
      <c r="ED20" s="316"/>
      <c r="EE20" s="316"/>
      <c r="EF20" s="316"/>
      <c r="EG20" s="316"/>
      <c r="EH20" s="316"/>
      <c r="EI20" s="316"/>
      <c r="EJ20" s="316"/>
      <c r="EK20" s="316"/>
      <c r="EL20" s="316"/>
      <c r="EM20" s="316"/>
      <c r="EN20" s="316"/>
      <c r="EO20" s="316"/>
      <c r="EP20" s="316"/>
      <c r="EQ20" s="316"/>
      <c r="ER20" s="316"/>
      <c r="ES20" s="316"/>
      <c r="ET20" s="316"/>
      <c r="EU20" s="316"/>
      <c r="EV20" s="316"/>
      <c r="EW20" s="316"/>
      <c r="EX20" s="316"/>
      <c r="EY20" s="316"/>
      <c r="EZ20" s="316"/>
      <c r="FA20" s="316"/>
    </row>
    <row r="21" spans="2:157" s="1" customFormat="1" ht="21" customHeight="1">
      <c r="B21" s="446" t="s">
        <v>216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6"/>
      <c r="AS21" s="446"/>
      <c r="AT21" s="446"/>
      <c r="AU21" s="446"/>
      <c r="AV21" s="446"/>
      <c r="AW21" s="446"/>
      <c r="AX21" s="446"/>
      <c r="AY21" s="446"/>
      <c r="AZ21" s="446"/>
      <c r="BA21" s="446"/>
      <c r="BB21" s="446"/>
      <c r="BC21" s="446"/>
      <c r="BD21" s="446"/>
      <c r="BE21" s="446"/>
      <c r="BF21" s="446"/>
      <c r="BG21" s="446"/>
      <c r="BH21" s="446"/>
      <c r="BI21" s="446"/>
      <c r="BJ21" s="446"/>
      <c r="BK21" s="446"/>
      <c r="BL21" s="446"/>
      <c r="BM21" s="446"/>
      <c r="BN21" s="446"/>
      <c r="BO21" s="446"/>
      <c r="BP21" s="446"/>
      <c r="BQ21" s="446"/>
      <c r="BR21" s="446"/>
      <c r="BS21" s="446"/>
      <c r="BT21" s="446"/>
      <c r="BU21" s="446"/>
      <c r="BV21" s="446"/>
      <c r="BW21" s="446"/>
      <c r="BX21" s="446"/>
      <c r="BY21" s="446"/>
      <c r="BZ21" s="446"/>
      <c r="CA21" s="446"/>
      <c r="CB21" s="446"/>
      <c r="CC21" s="446"/>
      <c r="CD21" s="446"/>
      <c r="CE21" s="446"/>
      <c r="CF21" s="446"/>
      <c r="CG21" s="446"/>
      <c r="CH21" s="446"/>
      <c r="CI21" s="446"/>
      <c r="CJ21" s="446"/>
      <c r="CK21" s="446"/>
      <c r="CL21" s="446"/>
      <c r="CM21" s="446"/>
      <c r="CN21" s="446"/>
      <c r="CO21" s="446"/>
      <c r="CP21" s="446"/>
      <c r="CQ21" s="446"/>
      <c r="CR21" s="446"/>
      <c r="CS21" s="446"/>
      <c r="CT21" s="446"/>
      <c r="CU21" s="446"/>
      <c r="CV21" s="446"/>
      <c r="CW21" s="446"/>
      <c r="CX21" s="446"/>
      <c r="CY21" s="446"/>
      <c r="CZ21" s="446"/>
      <c r="DA21" s="446"/>
      <c r="DB21" s="446"/>
      <c r="DC21" s="446"/>
      <c r="DD21" s="446"/>
      <c r="DE21" s="446"/>
      <c r="DF21" s="446"/>
      <c r="DG21" s="446"/>
      <c r="DH21" s="446"/>
      <c r="DI21" s="446"/>
      <c r="DJ21" s="446"/>
      <c r="DK21" s="446"/>
      <c r="DL21" s="446"/>
      <c r="DM21" s="446"/>
      <c r="DN21" s="446"/>
      <c r="DO21" s="446"/>
      <c r="DP21" s="446"/>
      <c r="DQ21" s="446"/>
      <c r="DR21" s="446"/>
      <c r="DS21" s="446"/>
      <c r="DT21" s="446"/>
      <c r="DU21" s="446"/>
      <c r="DV21" s="446"/>
      <c r="DW21" s="446"/>
      <c r="DX21" s="446"/>
      <c r="DY21" s="446"/>
      <c r="DZ21" s="446"/>
      <c r="EA21" s="446"/>
      <c r="EB21" s="446"/>
      <c r="EC21" s="446"/>
      <c r="ED21" s="446"/>
      <c r="EE21" s="446"/>
      <c r="EF21" s="446"/>
      <c r="EG21" s="446"/>
      <c r="EH21" s="446"/>
      <c r="EI21" s="446"/>
      <c r="EJ21" s="446"/>
      <c r="EK21" s="446"/>
      <c r="EL21" s="446"/>
      <c r="EM21" s="446"/>
      <c r="EN21" s="446"/>
      <c r="EO21" s="446"/>
      <c r="EP21" s="446"/>
      <c r="EQ21" s="446"/>
      <c r="ER21" s="446"/>
      <c r="ES21" s="446"/>
      <c r="ET21" s="446"/>
      <c r="EU21" s="446"/>
      <c r="EV21" s="446"/>
      <c r="EW21" s="446"/>
      <c r="EX21" s="446"/>
      <c r="EY21" s="446"/>
      <c r="EZ21" s="446"/>
      <c r="FA21" s="446"/>
    </row>
    <row r="22" spans="2:157" ht="11.25" customHeight="1">
      <c r="B22" s="316" t="s">
        <v>15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6"/>
      <c r="DJ22" s="316"/>
      <c r="DK22" s="316"/>
      <c r="DL22" s="316"/>
      <c r="DM22" s="316"/>
      <c r="DN22" s="316"/>
      <c r="DO22" s="316"/>
      <c r="DP22" s="316"/>
      <c r="DQ22" s="316"/>
      <c r="DR22" s="316"/>
      <c r="DS22" s="316"/>
      <c r="DT22" s="316"/>
      <c r="DU22" s="316"/>
      <c r="DV22" s="316"/>
      <c r="DW22" s="316"/>
      <c r="DX22" s="316"/>
      <c r="DY22" s="316"/>
      <c r="DZ22" s="316"/>
      <c r="EA22" s="316"/>
      <c r="EB22" s="316"/>
      <c r="EC22" s="316"/>
      <c r="ED22" s="316"/>
      <c r="EE22" s="316"/>
      <c r="EF22" s="316"/>
      <c r="EG22" s="316"/>
      <c r="EH22" s="316"/>
      <c r="EI22" s="316"/>
      <c r="EJ22" s="316"/>
      <c r="EK22" s="316"/>
      <c r="EL22" s="316"/>
      <c r="EM22" s="316"/>
      <c r="EN22" s="316"/>
      <c r="EO22" s="316"/>
      <c r="EP22" s="316"/>
      <c r="EQ22" s="316"/>
      <c r="ER22" s="316"/>
      <c r="ES22" s="316"/>
      <c r="ET22" s="316"/>
      <c r="EU22" s="316"/>
      <c r="EV22" s="316"/>
      <c r="EW22" s="316"/>
      <c r="EX22" s="316"/>
      <c r="EY22" s="316"/>
      <c r="EZ22" s="316"/>
      <c r="FA22" s="316"/>
    </row>
    <row r="23" ht="11.25" customHeight="1"/>
    <row r="24" spans="2:157" ht="11.25" customHeight="1">
      <c r="B24" s="316" t="s">
        <v>185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6"/>
      <c r="CE24" s="316"/>
      <c r="CF24" s="316"/>
      <c r="CG24" s="316"/>
      <c r="CH24" s="316"/>
      <c r="CI24" s="316"/>
      <c r="CJ24" s="316"/>
      <c r="CK24" s="316"/>
      <c r="CL24" s="316"/>
      <c r="CM24" s="316"/>
      <c r="CN24" s="316"/>
      <c r="CO24" s="316"/>
      <c r="CP24" s="316"/>
      <c r="CQ24" s="316"/>
      <c r="CR24" s="316"/>
      <c r="CS24" s="316"/>
      <c r="CT24" s="316"/>
      <c r="CU24" s="316"/>
      <c r="CV24" s="316"/>
      <c r="CW24" s="316"/>
      <c r="CX24" s="316"/>
      <c r="CY24" s="316"/>
      <c r="CZ24" s="316"/>
      <c r="DA24" s="316"/>
      <c r="DB24" s="316"/>
      <c r="DC24" s="316"/>
      <c r="DD24" s="316"/>
      <c r="DE24" s="316"/>
      <c r="DF24" s="316"/>
      <c r="DG24" s="316"/>
      <c r="DH24" s="316"/>
      <c r="DI24" s="316"/>
      <c r="DJ24" s="316"/>
      <c r="DK24" s="316"/>
      <c r="DL24" s="316"/>
      <c r="DM24" s="316"/>
      <c r="DN24" s="316"/>
      <c r="DO24" s="316"/>
      <c r="DP24" s="316"/>
      <c r="DQ24" s="316"/>
      <c r="DR24" s="316"/>
      <c r="DS24" s="316"/>
      <c r="DT24" s="316"/>
      <c r="DU24" s="316"/>
      <c r="DV24" s="316"/>
      <c r="DW24" s="316"/>
      <c r="DX24" s="316"/>
      <c r="DY24" s="316"/>
      <c r="DZ24" s="316"/>
      <c r="EA24" s="316"/>
      <c r="EB24" s="316"/>
      <c r="EC24" s="316"/>
      <c r="ED24" s="316"/>
      <c r="EE24" s="316"/>
      <c r="EF24" s="316"/>
      <c r="EG24" s="316"/>
      <c r="EH24" s="316"/>
      <c r="EI24" s="316"/>
      <c r="EJ24" s="316"/>
      <c r="EK24" s="316"/>
      <c r="EL24" s="316"/>
      <c r="EM24" s="316"/>
      <c r="EN24" s="316"/>
      <c r="EO24" s="316"/>
      <c r="EP24" s="316"/>
      <c r="EQ24" s="316"/>
      <c r="ER24" s="316"/>
      <c r="ES24" s="316"/>
      <c r="ET24" s="316"/>
      <c r="EU24" s="316"/>
      <c r="EV24" s="316"/>
      <c r="EW24" s="316"/>
      <c r="EX24" s="316"/>
      <c r="EY24" s="316"/>
      <c r="EZ24" s="316"/>
      <c r="FA24" s="316"/>
    </row>
    <row r="25" ht="11.25" customHeight="1">
      <c r="FB25" s="1" t="s">
        <v>16</v>
      </c>
    </row>
    <row r="26" spans="2:178" s="9" customFormat="1" ht="11.25" customHeight="1">
      <c r="B26" s="435" t="s">
        <v>17</v>
      </c>
      <c r="C26" s="435" t="s">
        <v>18</v>
      </c>
      <c r="D26" s="435"/>
      <c r="E26" s="435"/>
      <c r="F26" s="435"/>
      <c r="G26" s="435"/>
      <c r="H26" s="435" t="s">
        <v>19</v>
      </c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40" t="s">
        <v>181</v>
      </c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0"/>
      <c r="AL26" s="440"/>
      <c r="AM26" s="440"/>
      <c r="AN26" s="440"/>
      <c r="AO26" s="440"/>
      <c r="AP26" s="440"/>
      <c r="AQ26" s="440"/>
      <c r="AR26" s="440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0"/>
      <c r="BS26" s="440"/>
      <c r="BT26" s="440"/>
      <c r="BU26" s="440" t="s">
        <v>182</v>
      </c>
      <c r="BV26" s="440"/>
      <c r="BW26" s="440"/>
      <c r="BX26" s="440"/>
      <c r="BY26" s="440"/>
      <c r="BZ26" s="440"/>
      <c r="CA26" s="440"/>
      <c r="CB26" s="440"/>
      <c r="CC26" s="440"/>
      <c r="CD26" s="440"/>
      <c r="CE26" s="440"/>
      <c r="CF26" s="440"/>
      <c r="CG26" s="440"/>
      <c r="CH26" s="440"/>
      <c r="CI26" s="440"/>
      <c r="CJ26" s="440"/>
      <c r="CK26" s="440"/>
      <c r="CL26" s="440"/>
      <c r="CM26" s="440"/>
      <c r="CN26" s="440"/>
      <c r="CO26" s="440"/>
      <c r="CP26" s="440"/>
      <c r="CQ26" s="440"/>
      <c r="CR26" s="440"/>
      <c r="CS26" s="440"/>
      <c r="CT26" s="440"/>
      <c r="CU26" s="440"/>
      <c r="CV26" s="440"/>
      <c r="CW26" s="440"/>
      <c r="CX26" s="440"/>
      <c r="CY26" s="440"/>
      <c r="CZ26" s="440"/>
      <c r="DA26" s="440"/>
      <c r="DB26" s="440"/>
      <c r="DC26" s="440"/>
      <c r="DD26" s="440"/>
      <c r="DE26" s="440"/>
      <c r="DF26" s="440"/>
      <c r="DG26" s="440"/>
      <c r="DH26" s="440"/>
      <c r="DI26" s="440"/>
      <c r="DJ26" s="440"/>
      <c r="DK26" s="440"/>
      <c r="DL26" s="440"/>
      <c r="DM26" s="440"/>
      <c r="DN26" s="440"/>
      <c r="DO26" s="440"/>
      <c r="DP26" s="440"/>
      <c r="DQ26" s="440"/>
      <c r="DR26" s="440"/>
      <c r="DS26" s="440"/>
      <c r="DT26" s="440"/>
      <c r="DU26" s="440"/>
      <c r="DV26" s="440"/>
      <c r="DW26" s="440"/>
      <c r="DX26" s="440"/>
      <c r="DY26" s="440"/>
      <c r="DZ26" s="440"/>
      <c r="EA26" s="440" t="s">
        <v>183</v>
      </c>
      <c r="EB26" s="440"/>
      <c r="EC26" s="440"/>
      <c r="ED26" s="440"/>
      <c r="EE26" s="440"/>
      <c r="EF26" s="440"/>
      <c r="EG26" s="440"/>
      <c r="EH26" s="440"/>
      <c r="EI26" s="440"/>
      <c r="EJ26" s="440"/>
      <c r="EK26" s="440"/>
      <c r="EL26" s="440"/>
      <c r="EM26" s="440"/>
      <c r="EN26" s="440"/>
      <c r="EO26" s="440"/>
      <c r="EP26" s="440"/>
      <c r="EQ26" s="440"/>
      <c r="ER26" s="440"/>
      <c r="ES26" s="440"/>
      <c r="ET26" s="440"/>
      <c r="EU26" s="440"/>
      <c r="EV26" s="440"/>
      <c r="EW26" s="440"/>
      <c r="EX26" s="440"/>
      <c r="EY26" s="440"/>
      <c r="EZ26" s="440"/>
      <c r="FA26" s="440"/>
      <c r="FB26" s="440"/>
      <c r="FC26" s="440"/>
      <c r="FD26" s="440"/>
      <c r="FE26" s="440"/>
      <c r="FF26" s="440"/>
      <c r="FG26" s="440"/>
      <c r="FH26" s="440"/>
      <c r="FI26" s="440"/>
      <c r="FJ26" s="440"/>
      <c r="FK26" s="440"/>
      <c r="FL26" s="440"/>
      <c r="FM26" s="440"/>
      <c r="FN26" s="440"/>
      <c r="FO26" s="440"/>
      <c r="FP26" s="440"/>
      <c r="FQ26" s="440"/>
      <c r="FR26" s="440"/>
      <c r="FS26" s="440"/>
      <c r="FT26" s="440"/>
      <c r="FU26" s="440"/>
      <c r="FV26" s="440"/>
    </row>
    <row r="27" spans="2:178" s="9" customFormat="1" ht="30.75" customHeight="1">
      <c r="B27" s="436"/>
      <c r="C27" s="437"/>
      <c r="D27" s="438"/>
      <c r="E27" s="438"/>
      <c r="F27" s="438"/>
      <c r="G27" s="439"/>
      <c r="H27" s="437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9"/>
      <c r="V27" s="432" t="s">
        <v>23</v>
      </c>
      <c r="W27" s="432"/>
      <c r="X27" s="432"/>
      <c r="Y27" s="432"/>
      <c r="Z27" s="432"/>
      <c r="AA27" s="432"/>
      <c r="AB27" s="432"/>
      <c r="AC27" s="432" t="s">
        <v>24</v>
      </c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3" t="s">
        <v>25</v>
      </c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3"/>
      <c r="BD27" s="433"/>
      <c r="BE27" s="433"/>
      <c r="BF27" s="433"/>
      <c r="BG27" s="432" t="s">
        <v>26</v>
      </c>
      <c r="BH27" s="432"/>
      <c r="BI27" s="432"/>
      <c r="BJ27" s="432"/>
      <c r="BK27" s="432"/>
      <c r="BL27" s="432"/>
      <c r="BM27" s="432"/>
      <c r="BN27" s="432"/>
      <c r="BO27" s="432"/>
      <c r="BP27" s="432"/>
      <c r="BQ27" s="432"/>
      <c r="BR27" s="432"/>
      <c r="BS27" s="432"/>
      <c r="BT27" s="432"/>
      <c r="BU27" s="432" t="s">
        <v>23</v>
      </c>
      <c r="BV27" s="432"/>
      <c r="BW27" s="432"/>
      <c r="BX27" s="432"/>
      <c r="BY27" s="432"/>
      <c r="BZ27" s="432"/>
      <c r="CA27" s="432"/>
      <c r="CB27" s="432"/>
      <c r="CC27" s="432"/>
      <c r="CD27" s="432"/>
      <c r="CE27" s="432"/>
      <c r="CF27" s="432"/>
      <c r="CG27" s="432"/>
      <c r="CH27" s="432"/>
      <c r="CI27" s="432" t="s">
        <v>24</v>
      </c>
      <c r="CJ27" s="432"/>
      <c r="CK27" s="432"/>
      <c r="CL27" s="432"/>
      <c r="CM27" s="432"/>
      <c r="CN27" s="432"/>
      <c r="CO27" s="432"/>
      <c r="CP27" s="432"/>
      <c r="CQ27" s="432"/>
      <c r="CR27" s="433" t="s">
        <v>25</v>
      </c>
      <c r="CS27" s="433"/>
      <c r="CT27" s="433"/>
      <c r="CU27" s="433"/>
      <c r="CV27" s="433"/>
      <c r="CW27" s="433"/>
      <c r="CX27" s="433"/>
      <c r="CY27" s="433"/>
      <c r="CZ27" s="433"/>
      <c r="DA27" s="433"/>
      <c r="DB27" s="433"/>
      <c r="DC27" s="433"/>
      <c r="DD27" s="433"/>
      <c r="DE27" s="433"/>
      <c r="DF27" s="433"/>
      <c r="DG27" s="433"/>
      <c r="DH27" s="433"/>
      <c r="DI27" s="433"/>
      <c r="DJ27" s="433"/>
      <c r="DK27" s="433"/>
      <c r="DL27" s="433"/>
      <c r="DM27" s="432" t="s">
        <v>27</v>
      </c>
      <c r="DN27" s="432"/>
      <c r="DO27" s="432"/>
      <c r="DP27" s="432"/>
      <c r="DQ27" s="432"/>
      <c r="DR27" s="432"/>
      <c r="DS27" s="432"/>
      <c r="DT27" s="432"/>
      <c r="DU27" s="432"/>
      <c r="DV27" s="432"/>
      <c r="DW27" s="432"/>
      <c r="DX27" s="432"/>
      <c r="DY27" s="432"/>
      <c r="DZ27" s="432"/>
      <c r="EA27" s="432" t="s">
        <v>23</v>
      </c>
      <c r="EB27" s="432"/>
      <c r="EC27" s="432"/>
      <c r="ED27" s="432"/>
      <c r="EE27" s="432"/>
      <c r="EF27" s="432"/>
      <c r="EG27" s="432"/>
      <c r="EH27" s="432"/>
      <c r="EI27" s="432"/>
      <c r="EJ27" s="432"/>
      <c r="EK27" s="432"/>
      <c r="EL27" s="432" t="s">
        <v>24</v>
      </c>
      <c r="EM27" s="432"/>
      <c r="EN27" s="432"/>
      <c r="EO27" s="432"/>
      <c r="EP27" s="432"/>
      <c r="EQ27" s="432"/>
      <c r="ER27" s="432"/>
      <c r="ES27" s="432"/>
      <c r="ET27" s="432"/>
      <c r="EU27" s="432"/>
      <c r="EV27" s="432"/>
      <c r="EW27" s="432"/>
      <c r="EX27" s="432"/>
      <c r="EY27" s="433" t="s">
        <v>25</v>
      </c>
      <c r="EZ27" s="433"/>
      <c r="FA27" s="433"/>
      <c r="FB27" s="433"/>
      <c r="FC27" s="433"/>
      <c r="FD27" s="433"/>
      <c r="FE27" s="433"/>
      <c r="FF27" s="433"/>
      <c r="FG27" s="433"/>
      <c r="FH27" s="433"/>
      <c r="FI27" s="433"/>
      <c r="FJ27" s="433"/>
      <c r="FK27" s="433"/>
      <c r="FL27" s="432" t="s">
        <v>28</v>
      </c>
      <c r="FM27" s="432"/>
      <c r="FN27" s="432"/>
      <c r="FO27" s="432"/>
      <c r="FP27" s="432"/>
      <c r="FQ27" s="432"/>
      <c r="FR27" s="432"/>
      <c r="FS27" s="432"/>
      <c r="FT27" s="432"/>
      <c r="FU27" s="432"/>
      <c r="FV27" s="432"/>
    </row>
    <row r="28" spans="2:178" s="10" customFormat="1" ht="11.25" customHeight="1">
      <c r="B28" s="11">
        <v>1</v>
      </c>
      <c r="C28" s="430">
        <v>2</v>
      </c>
      <c r="D28" s="430"/>
      <c r="E28" s="430"/>
      <c r="F28" s="430"/>
      <c r="G28" s="430"/>
      <c r="H28" s="430">
        <v>3</v>
      </c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>
        <v>4</v>
      </c>
      <c r="W28" s="430"/>
      <c r="X28" s="430"/>
      <c r="Y28" s="430"/>
      <c r="Z28" s="430"/>
      <c r="AA28" s="430"/>
      <c r="AB28" s="430"/>
      <c r="AC28" s="430">
        <v>5</v>
      </c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>
        <v>6</v>
      </c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  <c r="BA28" s="430"/>
      <c r="BB28" s="430"/>
      <c r="BC28" s="430"/>
      <c r="BD28" s="430"/>
      <c r="BE28" s="430"/>
      <c r="BF28" s="430"/>
      <c r="BG28" s="430">
        <v>7</v>
      </c>
      <c r="BH28" s="430"/>
      <c r="BI28" s="430"/>
      <c r="BJ28" s="430"/>
      <c r="BK28" s="430"/>
      <c r="BL28" s="430"/>
      <c r="BM28" s="430"/>
      <c r="BN28" s="430"/>
      <c r="BO28" s="430"/>
      <c r="BP28" s="430"/>
      <c r="BQ28" s="430"/>
      <c r="BR28" s="430"/>
      <c r="BS28" s="430"/>
      <c r="BT28" s="430"/>
      <c r="BU28" s="430">
        <v>8</v>
      </c>
      <c r="BV28" s="430"/>
      <c r="BW28" s="430"/>
      <c r="BX28" s="430"/>
      <c r="BY28" s="430"/>
      <c r="BZ28" s="430"/>
      <c r="CA28" s="430"/>
      <c r="CB28" s="430"/>
      <c r="CC28" s="430"/>
      <c r="CD28" s="430"/>
      <c r="CE28" s="430"/>
      <c r="CF28" s="430"/>
      <c r="CG28" s="430"/>
      <c r="CH28" s="430"/>
      <c r="CI28" s="430">
        <v>9</v>
      </c>
      <c r="CJ28" s="430"/>
      <c r="CK28" s="430"/>
      <c r="CL28" s="430"/>
      <c r="CM28" s="430"/>
      <c r="CN28" s="430"/>
      <c r="CO28" s="430"/>
      <c r="CP28" s="430"/>
      <c r="CQ28" s="430"/>
      <c r="CR28" s="430">
        <v>10</v>
      </c>
      <c r="CS28" s="430"/>
      <c r="CT28" s="430"/>
      <c r="CU28" s="430"/>
      <c r="CV28" s="430"/>
      <c r="CW28" s="430"/>
      <c r="CX28" s="430"/>
      <c r="CY28" s="430"/>
      <c r="CZ28" s="430"/>
      <c r="DA28" s="430"/>
      <c r="DB28" s="430"/>
      <c r="DC28" s="430"/>
      <c r="DD28" s="430"/>
      <c r="DE28" s="430"/>
      <c r="DF28" s="430"/>
      <c r="DG28" s="430"/>
      <c r="DH28" s="430"/>
      <c r="DI28" s="430"/>
      <c r="DJ28" s="430"/>
      <c r="DK28" s="430"/>
      <c r="DL28" s="430"/>
      <c r="DM28" s="430">
        <v>11</v>
      </c>
      <c r="DN28" s="430"/>
      <c r="DO28" s="430"/>
      <c r="DP28" s="430"/>
      <c r="DQ28" s="430"/>
      <c r="DR28" s="430"/>
      <c r="DS28" s="430"/>
      <c r="DT28" s="430"/>
      <c r="DU28" s="430"/>
      <c r="DV28" s="430"/>
      <c r="DW28" s="430"/>
      <c r="DX28" s="430"/>
      <c r="DY28" s="430"/>
      <c r="DZ28" s="430"/>
      <c r="EA28" s="430">
        <v>12</v>
      </c>
      <c r="EB28" s="430"/>
      <c r="EC28" s="430"/>
      <c r="ED28" s="430"/>
      <c r="EE28" s="430"/>
      <c r="EF28" s="430"/>
      <c r="EG28" s="430"/>
      <c r="EH28" s="430"/>
      <c r="EI28" s="430"/>
      <c r="EJ28" s="430"/>
      <c r="EK28" s="430"/>
      <c r="EL28" s="430">
        <v>13</v>
      </c>
      <c r="EM28" s="430"/>
      <c r="EN28" s="430"/>
      <c r="EO28" s="430"/>
      <c r="EP28" s="430"/>
      <c r="EQ28" s="430"/>
      <c r="ER28" s="430"/>
      <c r="ES28" s="430"/>
      <c r="ET28" s="430"/>
      <c r="EU28" s="430"/>
      <c r="EV28" s="430"/>
      <c r="EW28" s="430"/>
      <c r="EX28" s="430"/>
      <c r="EY28" s="430">
        <v>14</v>
      </c>
      <c r="EZ28" s="430"/>
      <c r="FA28" s="430"/>
      <c r="FB28" s="430"/>
      <c r="FC28" s="430"/>
      <c r="FD28" s="430"/>
      <c r="FE28" s="430"/>
      <c r="FF28" s="430"/>
      <c r="FG28" s="430"/>
      <c r="FH28" s="430"/>
      <c r="FI28" s="430"/>
      <c r="FJ28" s="430"/>
      <c r="FK28" s="430"/>
      <c r="FL28" s="430">
        <v>15</v>
      </c>
      <c r="FM28" s="430"/>
      <c r="FN28" s="430"/>
      <c r="FO28" s="430"/>
      <c r="FP28" s="430"/>
      <c r="FQ28" s="430"/>
      <c r="FR28" s="430"/>
      <c r="FS28" s="430"/>
      <c r="FT28" s="430"/>
      <c r="FU28" s="430"/>
      <c r="FV28" s="430"/>
    </row>
    <row r="29" spans="2:178" s="12" customFormat="1" ht="45" customHeight="1">
      <c r="B29" s="107" t="s">
        <v>184</v>
      </c>
      <c r="C29" s="13"/>
      <c r="D29" s="14"/>
      <c r="E29" s="14"/>
      <c r="F29" s="14"/>
      <c r="G29" s="15"/>
      <c r="H29" s="445" t="s">
        <v>320</v>
      </c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3">
        <v>16310.246</v>
      </c>
      <c r="W29" s="443"/>
      <c r="X29" s="443"/>
      <c r="Y29" s="443"/>
      <c r="Z29" s="443"/>
      <c r="AA29" s="443"/>
      <c r="AB29" s="443"/>
      <c r="AC29" s="444">
        <v>587.498</v>
      </c>
      <c r="AD29" s="444"/>
      <c r="AE29" s="444"/>
      <c r="AF29" s="444"/>
      <c r="AG29" s="444"/>
      <c r="AH29" s="444"/>
      <c r="AI29" s="444"/>
      <c r="AJ29" s="444"/>
      <c r="AK29" s="444"/>
      <c r="AL29" s="444"/>
      <c r="AM29" s="444"/>
      <c r="AN29" s="444"/>
      <c r="AO29" s="444">
        <f>AC29</f>
        <v>587.498</v>
      </c>
      <c r="AP29" s="444"/>
      <c r="AQ29" s="444"/>
      <c r="AR29" s="444"/>
      <c r="AS29" s="444"/>
      <c r="AT29" s="444"/>
      <c r="AU29" s="444"/>
      <c r="AV29" s="444"/>
      <c r="AW29" s="444"/>
      <c r="AX29" s="444"/>
      <c r="AY29" s="444"/>
      <c r="AZ29" s="444"/>
      <c r="BA29" s="444"/>
      <c r="BB29" s="444"/>
      <c r="BC29" s="444"/>
      <c r="BD29" s="444"/>
      <c r="BE29" s="444"/>
      <c r="BF29" s="444"/>
      <c r="BG29" s="443">
        <f>V29+AC29</f>
        <v>16897.744</v>
      </c>
      <c r="BH29" s="443"/>
      <c r="BI29" s="443"/>
      <c r="BJ29" s="443"/>
      <c r="BK29" s="443"/>
      <c r="BL29" s="443"/>
      <c r="BM29" s="443"/>
      <c r="BN29" s="443"/>
      <c r="BO29" s="443"/>
      <c r="BP29" s="443"/>
      <c r="BQ29" s="443"/>
      <c r="BR29" s="443"/>
      <c r="BS29" s="443"/>
      <c r="BT29" s="443"/>
      <c r="BU29" s="443">
        <v>26734.05</v>
      </c>
      <c r="BV29" s="443"/>
      <c r="BW29" s="443"/>
      <c r="BX29" s="443"/>
      <c r="BY29" s="443"/>
      <c r="BZ29" s="443"/>
      <c r="CA29" s="443"/>
      <c r="CB29" s="443"/>
      <c r="CC29" s="443"/>
      <c r="CD29" s="443"/>
      <c r="CE29" s="443"/>
      <c r="CF29" s="443"/>
      <c r="CG29" s="443"/>
      <c r="CH29" s="443"/>
      <c r="CI29" s="444">
        <v>419.85</v>
      </c>
      <c r="CJ29" s="444"/>
      <c r="CK29" s="444"/>
      <c r="CL29" s="444"/>
      <c r="CM29" s="444"/>
      <c r="CN29" s="444"/>
      <c r="CO29" s="444"/>
      <c r="CP29" s="444"/>
      <c r="CQ29" s="444"/>
      <c r="CR29" s="444">
        <f>CI29</f>
        <v>419.85</v>
      </c>
      <c r="CS29" s="444"/>
      <c r="CT29" s="444"/>
      <c r="CU29" s="444"/>
      <c r="CV29" s="444"/>
      <c r="CW29" s="444"/>
      <c r="CX29" s="444"/>
      <c r="CY29" s="444"/>
      <c r="CZ29" s="444"/>
      <c r="DA29" s="444"/>
      <c r="DB29" s="444"/>
      <c r="DC29" s="444"/>
      <c r="DD29" s="444"/>
      <c r="DE29" s="444"/>
      <c r="DF29" s="444"/>
      <c r="DG29" s="444"/>
      <c r="DH29" s="444"/>
      <c r="DI29" s="444"/>
      <c r="DJ29" s="444"/>
      <c r="DK29" s="444"/>
      <c r="DL29" s="444"/>
      <c r="DM29" s="443">
        <f>BU29+CI29</f>
        <v>27153.899999999998</v>
      </c>
      <c r="DN29" s="443"/>
      <c r="DO29" s="443"/>
      <c r="DP29" s="443"/>
      <c r="DQ29" s="443"/>
      <c r="DR29" s="443"/>
      <c r="DS29" s="443"/>
      <c r="DT29" s="443"/>
      <c r="DU29" s="443"/>
      <c r="DV29" s="443"/>
      <c r="DW29" s="443"/>
      <c r="DX29" s="443"/>
      <c r="DY29" s="443"/>
      <c r="DZ29" s="443"/>
      <c r="EA29" s="443">
        <v>32977</v>
      </c>
      <c r="EB29" s="443"/>
      <c r="EC29" s="443"/>
      <c r="ED29" s="443"/>
      <c r="EE29" s="443"/>
      <c r="EF29" s="443"/>
      <c r="EG29" s="443"/>
      <c r="EH29" s="443"/>
      <c r="EI29" s="443"/>
      <c r="EJ29" s="443"/>
      <c r="EK29" s="443"/>
      <c r="EL29" s="444">
        <v>193.6</v>
      </c>
      <c r="EM29" s="444"/>
      <c r="EN29" s="444"/>
      <c r="EO29" s="444"/>
      <c r="EP29" s="444"/>
      <c r="EQ29" s="444"/>
      <c r="ER29" s="444"/>
      <c r="ES29" s="444"/>
      <c r="ET29" s="444"/>
      <c r="EU29" s="444"/>
      <c r="EV29" s="444"/>
      <c r="EW29" s="444"/>
      <c r="EX29" s="444"/>
      <c r="EY29" s="444">
        <f>EL29</f>
        <v>193.6</v>
      </c>
      <c r="EZ29" s="444"/>
      <c r="FA29" s="444"/>
      <c r="FB29" s="444"/>
      <c r="FC29" s="444"/>
      <c r="FD29" s="444"/>
      <c r="FE29" s="444"/>
      <c r="FF29" s="444"/>
      <c r="FG29" s="444"/>
      <c r="FH29" s="444"/>
      <c r="FI29" s="444"/>
      <c r="FJ29" s="444"/>
      <c r="FK29" s="444"/>
      <c r="FL29" s="443">
        <f>EA29+EL29</f>
        <v>33170.6</v>
      </c>
      <c r="FM29" s="443"/>
      <c r="FN29" s="443"/>
      <c r="FO29" s="443"/>
      <c r="FP29" s="443"/>
      <c r="FQ29" s="443"/>
      <c r="FR29" s="443"/>
      <c r="FS29" s="443"/>
      <c r="FT29" s="443"/>
      <c r="FU29" s="443"/>
      <c r="FV29" s="443"/>
    </row>
    <row r="30" spans="2:178" s="16" customFormat="1" ht="11.25" customHeight="1">
      <c r="B30" s="17"/>
      <c r="C30" s="18"/>
      <c r="D30" s="19"/>
      <c r="E30" s="19"/>
      <c r="F30" s="19"/>
      <c r="G30" s="20"/>
      <c r="H30" s="356" t="s">
        <v>29</v>
      </c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64">
        <f>V29</f>
        <v>16310.246</v>
      </c>
      <c r="W30" s="364"/>
      <c r="X30" s="364"/>
      <c r="Y30" s="364"/>
      <c r="Z30" s="364"/>
      <c r="AA30" s="364"/>
      <c r="AB30" s="364"/>
      <c r="AC30" s="442" t="s">
        <v>30</v>
      </c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 t="s">
        <v>30</v>
      </c>
      <c r="AP30" s="442"/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2"/>
      <c r="BB30" s="442"/>
      <c r="BC30" s="442"/>
      <c r="BD30" s="442"/>
      <c r="BE30" s="442"/>
      <c r="BF30" s="442"/>
      <c r="BG30" s="364">
        <f>V30</f>
        <v>16310.246</v>
      </c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>
        <f>BU29</f>
        <v>26734.05</v>
      </c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442" t="s">
        <v>30</v>
      </c>
      <c r="CJ30" s="442"/>
      <c r="CK30" s="442"/>
      <c r="CL30" s="442"/>
      <c r="CM30" s="442"/>
      <c r="CN30" s="442"/>
      <c r="CO30" s="442"/>
      <c r="CP30" s="442"/>
      <c r="CQ30" s="442"/>
      <c r="CR30" s="442" t="s">
        <v>30</v>
      </c>
      <c r="CS30" s="442"/>
      <c r="CT30" s="442"/>
      <c r="CU30" s="442"/>
      <c r="CV30" s="442"/>
      <c r="CW30" s="442"/>
      <c r="CX30" s="442"/>
      <c r="CY30" s="442"/>
      <c r="CZ30" s="442"/>
      <c r="DA30" s="442"/>
      <c r="DB30" s="442"/>
      <c r="DC30" s="442"/>
      <c r="DD30" s="442"/>
      <c r="DE30" s="442"/>
      <c r="DF30" s="442"/>
      <c r="DG30" s="442"/>
      <c r="DH30" s="442"/>
      <c r="DI30" s="442"/>
      <c r="DJ30" s="442"/>
      <c r="DK30" s="442"/>
      <c r="DL30" s="442"/>
      <c r="DM30" s="364">
        <f>BU30</f>
        <v>26734.05</v>
      </c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>
        <f>EA29</f>
        <v>32977</v>
      </c>
      <c r="EB30" s="364"/>
      <c r="EC30" s="364"/>
      <c r="ED30" s="364"/>
      <c r="EE30" s="364"/>
      <c r="EF30" s="364"/>
      <c r="EG30" s="364"/>
      <c r="EH30" s="364"/>
      <c r="EI30" s="364"/>
      <c r="EJ30" s="364"/>
      <c r="EK30" s="364"/>
      <c r="EL30" s="442" t="s">
        <v>30</v>
      </c>
      <c r="EM30" s="442"/>
      <c r="EN30" s="442"/>
      <c r="EO30" s="442"/>
      <c r="EP30" s="442"/>
      <c r="EQ30" s="442"/>
      <c r="ER30" s="442"/>
      <c r="ES30" s="442"/>
      <c r="ET30" s="442"/>
      <c r="EU30" s="442"/>
      <c r="EV30" s="442"/>
      <c r="EW30" s="442"/>
      <c r="EX30" s="442"/>
      <c r="EY30" s="442" t="s">
        <v>30</v>
      </c>
      <c r="EZ30" s="442"/>
      <c r="FA30" s="442"/>
      <c r="FB30" s="442"/>
      <c r="FC30" s="442"/>
      <c r="FD30" s="442"/>
      <c r="FE30" s="442"/>
      <c r="FF30" s="442"/>
      <c r="FG30" s="442"/>
      <c r="FH30" s="442"/>
      <c r="FI30" s="442"/>
      <c r="FJ30" s="442"/>
      <c r="FK30" s="442"/>
      <c r="FL30" s="364">
        <f>FL29</f>
        <v>33170.6</v>
      </c>
      <c r="FM30" s="364"/>
      <c r="FN30" s="364"/>
      <c r="FO30" s="364"/>
      <c r="FP30" s="364"/>
      <c r="FQ30" s="364"/>
      <c r="FR30" s="364"/>
      <c r="FS30" s="364"/>
      <c r="FT30" s="364"/>
      <c r="FU30" s="364"/>
      <c r="FV30" s="364"/>
    </row>
    <row r="31" spans="2:178" s="16" customFormat="1" ht="32.25" customHeight="1">
      <c r="B31" s="17"/>
      <c r="C31" s="363" t="s">
        <v>31</v>
      </c>
      <c r="D31" s="363"/>
      <c r="E31" s="363"/>
      <c r="F31" s="363"/>
      <c r="G31" s="363"/>
      <c r="H31" s="356" t="s">
        <v>32</v>
      </c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442" t="s">
        <v>30</v>
      </c>
      <c r="W31" s="442"/>
      <c r="X31" s="442"/>
      <c r="Y31" s="442"/>
      <c r="Z31" s="442"/>
      <c r="AA31" s="442"/>
      <c r="AB31" s="442"/>
      <c r="AC31" s="368">
        <f>AC29</f>
        <v>587.498</v>
      </c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>
        <f>AO29</f>
        <v>587.498</v>
      </c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>
        <f>AO31</f>
        <v>587.498</v>
      </c>
      <c r="BH31" s="368"/>
      <c r="BI31" s="368"/>
      <c r="BJ31" s="368"/>
      <c r="BK31" s="368"/>
      <c r="BL31" s="368"/>
      <c r="BM31" s="368"/>
      <c r="BN31" s="368"/>
      <c r="BO31" s="368"/>
      <c r="BP31" s="368"/>
      <c r="BQ31" s="368"/>
      <c r="BR31" s="368"/>
      <c r="BS31" s="368"/>
      <c r="BT31" s="368"/>
      <c r="BU31" s="442" t="s">
        <v>30</v>
      </c>
      <c r="BV31" s="442"/>
      <c r="BW31" s="442"/>
      <c r="BX31" s="442"/>
      <c r="BY31" s="442"/>
      <c r="BZ31" s="442"/>
      <c r="CA31" s="442"/>
      <c r="CB31" s="442"/>
      <c r="CC31" s="442"/>
      <c r="CD31" s="442"/>
      <c r="CE31" s="442"/>
      <c r="CF31" s="442"/>
      <c r="CG31" s="442"/>
      <c r="CH31" s="442"/>
      <c r="CI31" s="368">
        <f>CI29</f>
        <v>419.85</v>
      </c>
      <c r="CJ31" s="368"/>
      <c r="CK31" s="368"/>
      <c r="CL31" s="368"/>
      <c r="CM31" s="368"/>
      <c r="CN31" s="368"/>
      <c r="CO31" s="368"/>
      <c r="CP31" s="368"/>
      <c r="CQ31" s="368"/>
      <c r="CR31" s="368">
        <f>CR29</f>
        <v>419.85</v>
      </c>
      <c r="CS31" s="368"/>
      <c r="CT31" s="368"/>
      <c r="CU31" s="368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8"/>
      <c r="DG31" s="368"/>
      <c r="DH31" s="368"/>
      <c r="DI31" s="368"/>
      <c r="DJ31" s="368"/>
      <c r="DK31" s="368"/>
      <c r="DL31" s="368"/>
      <c r="DM31" s="368">
        <f>CR31</f>
        <v>419.85</v>
      </c>
      <c r="DN31" s="368"/>
      <c r="DO31" s="368"/>
      <c r="DP31" s="368"/>
      <c r="DQ31" s="368"/>
      <c r="DR31" s="368"/>
      <c r="DS31" s="368"/>
      <c r="DT31" s="368"/>
      <c r="DU31" s="368"/>
      <c r="DV31" s="368"/>
      <c r="DW31" s="368"/>
      <c r="DX31" s="368"/>
      <c r="DY31" s="368"/>
      <c r="DZ31" s="368"/>
      <c r="EA31" s="442" t="s">
        <v>30</v>
      </c>
      <c r="EB31" s="442"/>
      <c r="EC31" s="442"/>
      <c r="ED31" s="442"/>
      <c r="EE31" s="442"/>
      <c r="EF31" s="442"/>
      <c r="EG31" s="442"/>
      <c r="EH31" s="442"/>
      <c r="EI31" s="442"/>
      <c r="EJ31" s="442"/>
      <c r="EK31" s="442"/>
      <c r="EL31" s="368">
        <f>EL29</f>
        <v>193.6</v>
      </c>
      <c r="EM31" s="368"/>
      <c r="EN31" s="368"/>
      <c r="EO31" s="368"/>
      <c r="EP31" s="368"/>
      <c r="EQ31" s="368"/>
      <c r="ER31" s="368"/>
      <c r="ES31" s="368"/>
      <c r="ET31" s="368"/>
      <c r="EU31" s="368"/>
      <c r="EV31" s="368"/>
      <c r="EW31" s="368"/>
      <c r="EX31" s="368"/>
      <c r="EY31" s="368">
        <f>EY29</f>
        <v>193.6</v>
      </c>
      <c r="EZ31" s="368"/>
      <c r="FA31" s="368"/>
      <c r="FB31" s="368"/>
      <c r="FC31" s="368"/>
      <c r="FD31" s="368"/>
      <c r="FE31" s="368"/>
      <c r="FF31" s="368"/>
      <c r="FG31" s="368"/>
      <c r="FH31" s="368"/>
      <c r="FI31" s="368"/>
      <c r="FJ31" s="368"/>
      <c r="FK31" s="368"/>
      <c r="FL31" s="368">
        <f>EY31</f>
        <v>193.6</v>
      </c>
      <c r="FM31" s="368"/>
      <c r="FN31" s="368"/>
      <c r="FO31" s="368"/>
      <c r="FP31" s="368"/>
      <c r="FQ31" s="368"/>
      <c r="FR31" s="368"/>
      <c r="FS31" s="368"/>
      <c r="FT31" s="368"/>
      <c r="FU31" s="368"/>
      <c r="FV31" s="368"/>
    </row>
    <row r="32" spans="2:178" s="16" customFormat="1" ht="11.25" customHeight="1">
      <c r="B32" s="17"/>
      <c r="C32" s="18"/>
      <c r="D32" s="19"/>
      <c r="E32" s="19"/>
      <c r="F32" s="19"/>
      <c r="G32" s="20"/>
      <c r="H32" s="370" t="s">
        <v>33</v>
      </c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69">
        <f>V30</f>
        <v>16310.246</v>
      </c>
      <c r="W32" s="369"/>
      <c r="X32" s="369"/>
      <c r="Y32" s="369"/>
      <c r="Z32" s="369"/>
      <c r="AA32" s="369"/>
      <c r="AB32" s="369"/>
      <c r="AC32" s="441">
        <f>AC31</f>
        <v>587.498</v>
      </c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>
        <f>AO31</f>
        <v>587.498</v>
      </c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369">
        <f>BG31+BG30</f>
        <v>16897.744</v>
      </c>
      <c r="BH32" s="369"/>
      <c r="BI32" s="369"/>
      <c r="BJ32" s="369"/>
      <c r="BK32" s="369"/>
      <c r="BL32" s="369"/>
      <c r="BM32" s="369"/>
      <c r="BN32" s="369"/>
      <c r="BO32" s="369"/>
      <c r="BP32" s="369"/>
      <c r="BQ32" s="369"/>
      <c r="BR32" s="369"/>
      <c r="BS32" s="369"/>
      <c r="BT32" s="369"/>
      <c r="BU32" s="369">
        <f>BU30</f>
        <v>26734.05</v>
      </c>
      <c r="BV32" s="369"/>
      <c r="BW32" s="369"/>
      <c r="BX32" s="369"/>
      <c r="BY32" s="369"/>
      <c r="BZ32" s="369"/>
      <c r="CA32" s="369"/>
      <c r="CB32" s="369"/>
      <c r="CC32" s="369"/>
      <c r="CD32" s="369"/>
      <c r="CE32" s="369"/>
      <c r="CF32" s="369"/>
      <c r="CG32" s="369"/>
      <c r="CH32" s="369"/>
      <c r="CI32" s="441">
        <f>CI29</f>
        <v>419.85</v>
      </c>
      <c r="CJ32" s="441"/>
      <c r="CK32" s="441"/>
      <c r="CL32" s="441"/>
      <c r="CM32" s="441"/>
      <c r="CN32" s="441"/>
      <c r="CO32" s="441"/>
      <c r="CP32" s="441"/>
      <c r="CQ32" s="441"/>
      <c r="CR32" s="441">
        <f>CR29</f>
        <v>419.85</v>
      </c>
      <c r="CS32" s="441"/>
      <c r="CT32" s="441"/>
      <c r="CU32" s="441"/>
      <c r="CV32" s="441"/>
      <c r="CW32" s="441"/>
      <c r="CX32" s="441"/>
      <c r="CY32" s="441"/>
      <c r="CZ32" s="441"/>
      <c r="DA32" s="441"/>
      <c r="DB32" s="441"/>
      <c r="DC32" s="441"/>
      <c r="DD32" s="441"/>
      <c r="DE32" s="441"/>
      <c r="DF32" s="441"/>
      <c r="DG32" s="441"/>
      <c r="DH32" s="441"/>
      <c r="DI32" s="441"/>
      <c r="DJ32" s="441"/>
      <c r="DK32" s="441"/>
      <c r="DL32" s="441"/>
      <c r="DM32" s="369">
        <f>DM31+DM30</f>
        <v>27153.899999999998</v>
      </c>
      <c r="DN32" s="369"/>
      <c r="DO32" s="369"/>
      <c r="DP32" s="369"/>
      <c r="DQ32" s="369"/>
      <c r="DR32" s="369"/>
      <c r="DS32" s="369"/>
      <c r="DT32" s="369"/>
      <c r="DU32" s="369"/>
      <c r="DV32" s="369"/>
      <c r="DW32" s="369"/>
      <c r="DX32" s="369"/>
      <c r="DY32" s="369"/>
      <c r="DZ32" s="369"/>
      <c r="EA32" s="369">
        <f>EA30</f>
        <v>32977</v>
      </c>
      <c r="EB32" s="369"/>
      <c r="EC32" s="369"/>
      <c r="ED32" s="369"/>
      <c r="EE32" s="369"/>
      <c r="EF32" s="369"/>
      <c r="EG32" s="369"/>
      <c r="EH32" s="369"/>
      <c r="EI32" s="369"/>
      <c r="EJ32" s="369"/>
      <c r="EK32" s="369"/>
      <c r="EL32" s="441">
        <f>EL31</f>
        <v>193.6</v>
      </c>
      <c r="EM32" s="441"/>
      <c r="EN32" s="441"/>
      <c r="EO32" s="441"/>
      <c r="EP32" s="441"/>
      <c r="EQ32" s="441"/>
      <c r="ER32" s="441"/>
      <c r="ES32" s="441"/>
      <c r="ET32" s="441"/>
      <c r="EU32" s="441"/>
      <c r="EV32" s="441"/>
      <c r="EW32" s="441"/>
      <c r="EX32" s="441"/>
      <c r="EY32" s="441">
        <f>EY31</f>
        <v>193.6</v>
      </c>
      <c r="EZ32" s="441"/>
      <c r="FA32" s="441"/>
      <c r="FB32" s="441"/>
      <c r="FC32" s="441"/>
      <c r="FD32" s="441"/>
      <c r="FE32" s="441"/>
      <c r="FF32" s="441"/>
      <c r="FG32" s="441"/>
      <c r="FH32" s="441"/>
      <c r="FI32" s="441"/>
      <c r="FJ32" s="441"/>
      <c r="FK32" s="441"/>
      <c r="FL32" s="369">
        <f>FL31+FL30</f>
        <v>33364.2</v>
      </c>
      <c r="FM32" s="369"/>
      <c r="FN32" s="369"/>
      <c r="FO32" s="369"/>
      <c r="FP32" s="369"/>
      <c r="FQ32" s="369"/>
      <c r="FR32" s="369"/>
      <c r="FS32" s="369"/>
      <c r="FT32" s="369"/>
      <c r="FU32" s="369"/>
      <c r="FV32" s="369"/>
    </row>
    <row r="33" s="10" customFormat="1" ht="11.25" customHeight="1"/>
    <row r="34" spans="2:157" s="10" customFormat="1" ht="11.25" customHeight="1">
      <c r="B34" s="434" t="s">
        <v>34</v>
      </c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/>
      <c r="CX34" s="434"/>
      <c r="CY34" s="434"/>
      <c r="CZ34" s="434"/>
      <c r="DA34" s="434"/>
      <c r="DB34" s="434"/>
      <c r="DC34" s="434"/>
      <c r="DD34" s="434"/>
      <c r="DE34" s="434"/>
      <c r="DF34" s="434"/>
      <c r="DG34" s="434"/>
      <c r="DH34" s="434"/>
      <c r="DI34" s="434"/>
      <c r="DJ34" s="434"/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4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</row>
    <row r="35" s="10" customFormat="1" ht="11.25" customHeight="1">
      <c r="CZ35" s="10" t="s">
        <v>16</v>
      </c>
    </row>
    <row r="36" spans="2:130" s="9" customFormat="1" ht="11.25" customHeight="1">
      <c r="B36" s="435" t="s">
        <v>17</v>
      </c>
      <c r="C36" s="435" t="s">
        <v>18</v>
      </c>
      <c r="D36" s="435"/>
      <c r="E36" s="435"/>
      <c r="F36" s="435"/>
      <c r="G36" s="435"/>
      <c r="H36" s="435" t="s">
        <v>19</v>
      </c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40" t="s">
        <v>36</v>
      </c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440"/>
      <c r="AN36" s="440"/>
      <c r="AO36" s="440"/>
      <c r="AP36" s="440"/>
      <c r="AQ36" s="440"/>
      <c r="AR36" s="440"/>
      <c r="AS36" s="440"/>
      <c r="AT36" s="440"/>
      <c r="AU36" s="440"/>
      <c r="AV36" s="440"/>
      <c r="AW36" s="440"/>
      <c r="AX36" s="440"/>
      <c r="AY36" s="440"/>
      <c r="AZ36" s="440"/>
      <c r="BA36" s="440"/>
      <c r="BB36" s="440"/>
      <c r="BC36" s="440"/>
      <c r="BD36" s="440"/>
      <c r="BE36" s="440"/>
      <c r="BF36" s="440"/>
      <c r="BG36" s="440"/>
      <c r="BH36" s="440"/>
      <c r="BI36" s="440"/>
      <c r="BJ36" s="440"/>
      <c r="BK36" s="440"/>
      <c r="BL36" s="440"/>
      <c r="BM36" s="440"/>
      <c r="BN36" s="440"/>
      <c r="BO36" s="440"/>
      <c r="BP36" s="440"/>
      <c r="BQ36" s="440"/>
      <c r="BR36" s="440"/>
      <c r="BS36" s="440"/>
      <c r="BT36" s="440"/>
      <c r="BU36" s="440" t="s">
        <v>186</v>
      </c>
      <c r="BV36" s="440"/>
      <c r="BW36" s="440"/>
      <c r="BX36" s="440"/>
      <c r="BY36" s="440"/>
      <c r="BZ36" s="440"/>
      <c r="CA36" s="440"/>
      <c r="CB36" s="440"/>
      <c r="CC36" s="440"/>
      <c r="CD36" s="440"/>
      <c r="CE36" s="440"/>
      <c r="CF36" s="440"/>
      <c r="CG36" s="440"/>
      <c r="CH36" s="440"/>
      <c r="CI36" s="440"/>
      <c r="CJ36" s="440"/>
      <c r="CK36" s="440"/>
      <c r="CL36" s="440"/>
      <c r="CM36" s="440"/>
      <c r="CN36" s="440"/>
      <c r="CO36" s="440"/>
      <c r="CP36" s="440"/>
      <c r="CQ36" s="440"/>
      <c r="CR36" s="440"/>
      <c r="CS36" s="440"/>
      <c r="CT36" s="440"/>
      <c r="CU36" s="440"/>
      <c r="CV36" s="440"/>
      <c r="CW36" s="440"/>
      <c r="CX36" s="440"/>
      <c r="CY36" s="440"/>
      <c r="CZ36" s="440"/>
      <c r="DA36" s="440"/>
      <c r="DB36" s="440"/>
      <c r="DC36" s="440"/>
      <c r="DD36" s="440"/>
      <c r="DE36" s="440"/>
      <c r="DF36" s="440"/>
      <c r="DG36" s="440"/>
      <c r="DH36" s="440"/>
      <c r="DI36" s="440"/>
      <c r="DJ36" s="440"/>
      <c r="DK36" s="440"/>
      <c r="DL36" s="440"/>
      <c r="DM36" s="440"/>
      <c r="DN36" s="440"/>
      <c r="DO36" s="440"/>
      <c r="DP36" s="440"/>
      <c r="DQ36" s="440"/>
      <c r="DR36" s="440"/>
      <c r="DS36" s="440"/>
      <c r="DT36" s="440"/>
      <c r="DU36" s="440"/>
      <c r="DV36" s="440"/>
      <c r="DW36" s="440"/>
      <c r="DX36" s="440"/>
      <c r="DY36" s="440"/>
      <c r="DZ36" s="440"/>
    </row>
    <row r="37" spans="2:130" s="9" customFormat="1" ht="21.75" customHeight="1">
      <c r="B37" s="436"/>
      <c r="C37" s="437"/>
      <c r="D37" s="438"/>
      <c r="E37" s="438"/>
      <c r="F37" s="438"/>
      <c r="G37" s="439"/>
      <c r="H37" s="437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9"/>
      <c r="V37" s="432" t="s">
        <v>23</v>
      </c>
      <c r="W37" s="432"/>
      <c r="X37" s="432"/>
      <c r="Y37" s="432"/>
      <c r="Z37" s="432"/>
      <c r="AA37" s="432"/>
      <c r="AB37" s="432"/>
      <c r="AC37" s="432" t="s">
        <v>24</v>
      </c>
      <c r="AD37" s="432"/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433" t="s">
        <v>25</v>
      </c>
      <c r="AP37" s="433"/>
      <c r="AQ37" s="433"/>
      <c r="AR37" s="433"/>
      <c r="AS37" s="433"/>
      <c r="AT37" s="433"/>
      <c r="AU37" s="433"/>
      <c r="AV37" s="433"/>
      <c r="AW37" s="433"/>
      <c r="AX37" s="433"/>
      <c r="AY37" s="433"/>
      <c r="AZ37" s="433"/>
      <c r="BA37" s="433"/>
      <c r="BB37" s="433"/>
      <c r="BC37" s="433"/>
      <c r="BD37" s="433"/>
      <c r="BE37" s="433"/>
      <c r="BF37" s="433"/>
      <c r="BG37" s="432" t="s">
        <v>26</v>
      </c>
      <c r="BH37" s="432"/>
      <c r="BI37" s="432"/>
      <c r="BJ37" s="432"/>
      <c r="BK37" s="432"/>
      <c r="BL37" s="432"/>
      <c r="BM37" s="432"/>
      <c r="BN37" s="432"/>
      <c r="BO37" s="432"/>
      <c r="BP37" s="432"/>
      <c r="BQ37" s="432"/>
      <c r="BR37" s="432"/>
      <c r="BS37" s="432"/>
      <c r="BT37" s="432"/>
      <c r="BU37" s="432" t="s">
        <v>23</v>
      </c>
      <c r="BV37" s="432"/>
      <c r="BW37" s="432"/>
      <c r="BX37" s="432"/>
      <c r="BY37" s="432"/>
      <c r="BZ37" s="432"/>
      <c r="CA37" s="432"/>
      <c r="CB37" s="432"/>
      <c r="CC37" s="432"/>
      <c r="CD37" s="432"/>
      <c r="CE37" s="432"/>
      <c r="CF37" s="432"/>
      <c r="CG37" s="432"/>
      <c r="CH37" s="432"/>
      <c r="CI37" s="432" t="s">
        <v>24</v>
      </c>
      <c r="CJ37" s="432"/>
      <c r="CK37" s="432"/>
      <c r="CL37" s="432"/>
      <c r="CM37" s="432"/>
      <c r="CN37" s="432"/>
      <c r="CO37" s="432"/>
      <c r="CP37" s="432"/>
      <c r="CQ37" s="432"/>
      <c r="CR37" s="433" t="s">
        <v>25</v>
      </c>
      <c r="CS37" s="433"/>
      <c r="CT37" s="433"/>
      <c r="CU37" s="433"/>
      <c r="CV37" s="433"/>
      <c r="CW37" s="433"/>
      <c r="CX37" s="433"/>
      <c r="CY37" s="433"/>
      <c r="CZ37" s="433"/>
      <c r="DA37" s="433"/>
      <c r="DB37" s="433"/>
      <c r="DC37" s="433"/>
      <c r="DD37" s="433"/>
      <c r="DE37" s="433"/>
      <c r="DF37" s="433"/>
      <c r="DG37" s="433"/>
      <c r="DH37" s="433"/>
      <c r="DI37" s="433"/>
      <c r="DJ37" s="433"/>
      <c r="DK37" s="433"/>
      <c r="DL37" s="433"/>
      <c r="DM37" s="432" t="s">
        <v>27</v>
      </c>
      <c r="DN37" s="432"/>
      <c r="DO37" s="432"/>
      <c r="DP37" s="432"/>
      <c r="DQ37" s="432"/>
      <c r="DR37" s="432"/>
      <c r="DS37" s="432"/>
      <c r="DT37" s="432"/>
      <c r="DU37" s="432"/>
      <c r="DV37" s="432"/>
      <c r="DW37" s="432"/>
      <c r="DX37" s="432"/>
      <c r="DY37" s="432"/>
      <c r="DZ37" s="432"/>
    </row>
    <row r="38" spans="2:130" s="10" customFormat="1" ht="11.25" customHeight="1">
      <c r="B38" s="11">
        <v>1</v>
      </c>
      <c r="C38" s="430">
        <v>2</v>
      </c>
      <c r="D38" s="430"/>
      <c r="E38" s="430"/>
      <c r="F38" s="430"/>
      <c r="G38" s="430"/>
      <c r="H38" s="430">
        <v>3</v>
      </c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>
        <v>4</v>
      </c>
      <c r="W38" s="430"/>
      <c r="X38" s="430"/>
      <c r="Y38" s="430"/>
      <c r="Z38" s="430"/>
      <c r="AA38" s="430"/>
      <c r="AB38" s="430"/>
      <c r="AC38" s="430">
        <v>5</v>
      </c>
      <c r="AD38" s="430"/>
      <c r="AE38" s="430"/>
      <c r="AF38" s="430"/>
      <c r="AG38" s="430"/>
      <c r="AH38" s="430"/>
      <c r="AI38" s="430"/>
      <c r="AJ38" s="430"/>
      <c r="AK38" s="430"/>
      <c r="AL38" s="430"/>
      <c r="AM38" s="430"/>
      <c r="AN38" s="430"/>
      <c r="AO38" s="430">
        <v>6</v>
      </c>
      <c r="AP38" s="430"/>
      <c r="AQ38" s="430"/>
      <c r="AR38" s="430"/>
      <c r="AS38" s="430"/>
      <c r="AT38" s="430"/>
      <c r="AU38" s="430"/>
      <c r="AV38" s="430"/>
      <c r="AW38" s="430"/>
      <c r="AX38" s="430"/>
      <c r="AY38" s="430"/>
      <c r="AZ38" s="430"/>
      <c r="BA38" s="430"/>
      <c r="BB38" s="430"/>
      <c r="BC38" s="430"/>
      <c r="BD38" s="430"/>
      <c r="BE38" s="430"/>
      <c r="BF38" s="430"/>
      <c r="BG38" s="430">
        <v>7</v>
      </c>
      <c r="BH38" s="430"/>
      <c r="BI38" s="430"/>
      <c r="BJ38" s="430"/>
      <c r="BK38" s="430"/>
      <c r="BL38" s="430"/>
      <c r="BM38" s="430"/>
      <c r="BN38" s="430"/>
      <c r="BO38" s="430"/>
      <c r="BP38" s="430"/>
      <c r="BQ38" s="430"/>
      <c r="BR38" s="430"/>
      <c r="BS38" s="430"/>
      <c r="BT38" s="430"/>
      <c r="BU38" s="430">
        <v>8</v>
      </c>
      <c r="BV38" s="430"/>
      <c r="BW38" s="430"/>
      <c r="BX38" s="430"/>
      <c r="BY38" s="430"/>
      <c r="BZ38" s="430"/>
      <c r="CA38" s="430"/>
      <c r="CB38" s="430"/>
      <c r="CC38" s="430"/>
      <c r="CD38" s="430"/>
      <c r="CE38" s="430"/>
      <c r="CF38" s="430"/>
      <c r="CG38" s="430"/>
      <c r="CH38" s="430"/>
      <c r="CI38" s="430">
        <v>9</v>
      </c>
      <c r="CJ38" s="430"/>
      <c r="CK38" s="430"/>
      <c r="CL38" s="430"/>
      <c r="CM38" s="430"/>
      <c r="CN38" s="430"/>
      <c r="CO38" s="430"/>
      <c r="CP38" s="430"/>
      <c r="CQ38" s="430"/>
      <c r="CR38" s="430">
        <v>10</v>
      </c>
      <c r="CS38" s="430"/>
      <c r="CT38" s="430"/>
      <c r="CU38" s="430"/>
      <c r="CV38" s="430"/>
      <c r="CW38" s="430"/>
      <c r="CX38" s="430"/>
      <c r="CY38" s="430"/>
      <c r="CZ38" s="430"/>
      <c r="DA38" s="430"/>
      <c r="DB38" s="430"/>
      <c r="DC38" s="430"/>
      <c r="DD38" s="430"/>
      <c r="DE38" s="430"/>
      <c r="DF38" s="430"/>
      <c r="DG38" s="430"/>
      <c r="DH38" s="430"/>
      <c r="DI38" s="430"/>
      <c r="DJ38" s="430"/>
      <c r="DK38" s="430"/>
      <c r="DL38" s="430"/>
      <c r="DM38" s="430">
        <v>11</v>
      </c>
      <c r="DN38" s="430"/>
      <c r="DO38" s="430"/>
      <c r="DP38" s="430"/>
      <c r="DQ38" s="430"/>
      <c r="DR38" s="430"/>
      <c r="DS38" s="430"/>
      <c r="DT38" s="430"/>
      <c r="DU38" s="430"/>
      <c r="DV38" s="430"/>
      <c r="DW38" s="430"/>
      <c r="DX38" s="430"/>
      <c r="DY38" s="430"/>
      <c r="DZ38" s="430"/>
    </row>
    <row r="39" spans="2:130" s="22" customFormat="1" ht="42" customHeight="1">
      <c r="B39" s="108" t="s">
        <v>184</v>
      </c>
      <c r="C39" s="23"/>
      <c r="D39" s="24"/>
      <c r="E39" s="24"/>
      <c r="F39" s="24"/>
      <c r="G39" s="25"/>
      <c r="H39" s="431" t="str">
        <f>H29</f>
        <v>Керівництво і управління у відповідній сфері у містах (місті Києві), селищах, селах, об'єднаних територіальних громадах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28">
        <v>34760.7</v>
      </c>
      <c r="W39" s="428"/>
      <c r="X39" s="428"/>
      <c r="Y39" s="428"/>
      <c r="Z39" s="428"/>
      <c r="AA39" s="428"/>
      <c r="AB39" s="428"/>
      <c r="AC39" s="429">
        <v>1921</v>
      </c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>
        <f>AC39</f>
        <v>1921</v>
      </c>
      <c r="AP39" s="429"/>
      <c r="AQ39" s="429"/>
      <c r="AR39" s="429"/>
      <c r="AS39" s="429"/>
      <c r="AT39" s="429"/>
      <c r="AU39" s="429"/>
      <c r="AV39" s="429"/>
      <c r="AW39" s="429"/>
      <c r="AX39" s="429"/>
      <c r="AY39" s="429"/>
      <c r="AZ39" s="429"/>
      <c r="BA39" s="429"/>
      <c r="BB39" s="429"/>
      <c r="BC39" s="429"/>
      <c r="BD39" s="429"/>
      <c r="BE39" s="429"/>
      <c r="BF39" s="429"/>
      <c r="BG39" s="428">
        <f>V39+AC39</f>
        <v>36681.7</v>
      </c>
      <c r="BH39" s="428"/>
      <c r="BI39" s="428"/>
      <c r="BJ39" s="428"/>
      <c r="BK39" s="428"/>
      <c r="BL39" s="428"/>
      <c r="BM39" s="428"/>
      <c r="BN39" s="428"/>
      <c r="BO39" s="428"/>
      <c r="BP39" s="428"/>
      <c r="BQ39" s="428"/>
      <c r="BR39" s="428"/>
      <c r="BS39" s="428"/>
      <c r="BT39" s="428"/>
      <c r="BU39" s="428">
        <v>35006.3</v>
      </c>
      <c r="BV39" s="428"/>
      <c r="BW39" s="428"/>
      <c r="BX39" s="428"/>
      <c r="BY39" s="428"/>
      <c r="BZ39" s="428"/>
      <c r="CA39" s="428"/>
      <c r="CB39" s="428"/>
      <c r="CC39" s="428"/>
      <c r="CD39" s="428"/>
      <c r="CE39" s="428"/>
      <c r="CF39" s="428"/>
      <c r="CG39" s="428"/>
      <c r="CH39" s="428"/>
      <c r="CI39" s="429">
        <v>1921</v>
      </c>
      <c r="CJ39" s="429"/>
      <c r="CK39" s="429"/>
      <c r="CL39" s="429"/>
      <c r="CM39" s="429"/>
      <c r="CN39" s="429"/>
      <c r="CO39" s="429"/>
      <c r="CP39" s="429"/>
      <c r="CQ39" s="429"/>
      <c r="CR39" s="429">
        <f>CI39</f>
        <v>1921</v>
      </c>
      <c r="CS39" s="429"/>
      <c r="CT39" s="429"/>
      <c r="CU39" s="429"/>
      <c r="CV39" s="429"/>
      <c r="CW39" s="429"/>
      <c r="CX39" s="429"/>
      <c r="CY39" s="429"/>
      <c r="CZ39" s="429"/>
      <c r="DA39" s="429"/>
      <c r="DB39" s="429"/>
      <c r="DC39" s="429"/>
      <c r="DD39" s="429"/>
      <c r="DE39" s="429"/>
      <c r="DF39" s="429"/>
      <c r="DG39" s="429"/>
      <c r="DH39" s="429"/>
      <c r="DI39" s="429"/>
      <c r="DJ39" s="429"/>
      <c r="DK39" s="429"/>
      <c r="DL39" s="429"/>
      <c r="DM39" s="428">
        <f>BU39+CI39</f>
        <v>36927.3</v>
      </c>
      <c r="DN39" s="428"/>
      <c r="DO39" s="428"/>
      <c r="DP39" s="428"/>
      <c r="DQ39" s="428"/>
      <c r="DR39" s="428"/>
      <c r="DS39" s="428"/>
      <c r="DT39" s="428"/>
      <c r="DU39" s="428"/>
      <c r="DV39" s="428"/>
      <c r="DW39" s="428"/>
      <c r="DX39" s="428"/>
      <c r="DY39" s="428"/>
      <c r="DZ39" s="428"/>
    </row>
    <row r="40" spans="2:130" s="10" customFormat="1" ht="11.25" customHeight="1">
      <c r="B40" s="26"/>
      <c r="C40" s="27"/>
      <c r="D40" s="28"/>
      <c r="E40" s="28"/>
      <c r="F40" s="28"/>
      <c r="G40" s="29"/>
      <c r="H40" s="427" t="s">
        <v>29</v>
      </c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5">
        <f>V39</f>
        <v>34760.7</v>
      </c>
      <c r="W40" s="425"/>
      <c r="X40" s="425"/>
      <c r="Y40" s="425"/>
      <c r="Z40" s="425"/>
      <c r="AA40" s="425"/>
      <c r="AB40" s="425"/>
      <c r="AC40" s="424" t="s">
        <v>30</v>
      </c>
      <c r="AD40" s="424"/>
      <c r="AE40" s="424"/>
      <c r="AF40" s="424"/>
      <c r="AG40" s="424"/>
      <c r="AH40" s="424"/>
      <c r="AI40" s="424"/>
      <c r="AJ40" s="424"/>
      <c r="AK40" s="424"/>
      <c r="AL40" s="424"/>
      <c r="AM40" s="424"/>
      <c r="AN40" s="424"/>
      <c r="AO40" s="424" t="s">
        <v>30</v>
      </c>
      <c r="AP40" s="424"/>
      <c r="AQ40" s="424"/>
      <c r="AR40" s="424"/>
      <c r="AS40" s="424"/>
      <c r="AT40" s="424"/>
      <c r="AU40" s="424"/>
      <c r="AV40" s="424"/>
      <c r="AW40" s="424"/>
      <c r="AX40" s="424"/>
      <c r="AY40" s="424"/>
      <c r="AZ40" s="424"/>
      <c r="BA40" s="424"/>
      <c r="BB40" s="424"/>
      <c r="BC40" s="424"/>
      <c r="BD40" s="424"/>
      <c r="BE40" s="424"/>
      <c r="BF40" s="424"/>
      <c r="BG40" s="425">
        <f>V40</f>
        <v>34760.7</v>
      </c>
      <c r="BH40" s="425"/>
      <c r="BI40" s="425"/>
      <c r="BJ40" s="425"/>
      <c r="BK40" s="425"/>
      <c r="BL40" s="425"/>
      <c r="BM40" s="425"/>
      <c r="BN40" s="425"/>
      <c r="BO40" s="425"/>
      <c r="BP40" s="425"/>
      <c r="BQ40" s="425"/>
      <c r="BR40" s="425"/>
      <c r="BS40" s="425"/>
      <c r="BT40" s="425"/>
      <c r="BU40" s="425">
        <f>BU39</f>
        <v>35006.3</v>
      </c>
      <c r="BV40" s="425"/>
      <c r="BW40" s="425"/>
      <c r="BX40" s="425"/>
      <c r="BY40" s="425"/>
      <c r="BZ40" s="425"/>
      <c r="CA40" s="425"/>
      <c r="CB40" s="425"/>
      <c r="CC40" s="425"/>
      <c r="CD40" s="425"/>
      <c r="CE40" s="425"/>
      <c r="CF40" s="425"/>
      <c r="CG40" s="425"/>
      <c r="CH40" s="425"/>
      <c r="CI40" s="424" t="s">
        <v>30</v>
      </c>
      <c r="CJ40" s="424"/>
      <c r="CK40" s="424"/>
      <c r="CL40" s="424"/>
      <c r="CM40" s="424"/>
      <c r="CN40" s="424"/>
      <c r="CO40" s="424"/>
      <c r="CP40" s="424"/>
      <c r="CQ40" s="424"/>
      <c r="CR40" s="424" t="s">
        <v>30</v>
      </c>
      <c r="CS40" s="424"/>
      <c r="CT40" s="424"/>
      <c r="CU40" s="424"/>
      <c r="CV40" s="424"/>
      <c r="CW40" s="424"/>
      <c r="CX40" s="424"/>
      <c r="CY40" s="424"/>
      <c r="CZ40" s="424"/>
      <c r="DA40" s="424"/>
      <c r="DB40" s="424"/>
      <c r="DC40" s="424"/>
      <c r="DD40" s="424"/>
      <c r="DE40" s="424"/>
      <c r="DF40" s="424"/>
      <c r="DG40" s="424"/>
      <c r="DH40" s="424"/>
      <c r="DI40" s="424"/>
      <c r="DJ40" s="424"/>
      <c r="DK40" s="424"/>
      <c r="DL40" s="424"/>
      <c r="DM40" s="425">
        <f>DM39</f>
        <v>36927.3</v>
      </c>
      <c r="DN40" s="425"/>
      <c r="DO40" s="425"/>
      <c r="DP40" s="425"/>
      <c r="DQ40" s="425"/>
      <c r="DR40" s="425"/>
      <c r="DS40" s="425"/>
      <c r="DT40" s="425"/>
      <c r="DU40" s="425"/>
      <c r="DV40" s="425"/>
      <c r="DW40" s="425"/>
      <c r="DX40" s="425"/>
      <c r="DY40" s="425"/>
      <c r="DZ40" s="425"/>
    </row>
    <row r="41" spans="2:130" s="10" customFormat="1" ht="32.25" customHeight="1">
      <c r="B41" s="26"/>
      <c r="C41" s="426" t="s">
        <v>31</v>
      </c>
      <c r="D41" s="426"/>
      <c r="E41" s="426"/>
      <c r="F41" s="426"/>
      <c r="G41" s="426"/>
      <c r="H41" s="427" t="s">
        <v>32</v>
      </c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4" t="s">
        <v>30</v>
      </c>
      <c r="W41" s="424"/>
      <c r="X41" s="424"/>
      <c r="Y41" s="424"/>
      <c r="Z41" s="424"/>
      <c r="AA41" s="424"/>
      <c r="AB41" s="424"/>
      <c r="AC41" s="422">
        <f>AC39</f>
        <v>1921</v>
      </c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>
        <f>AC41</f>
        <v>1921</v>
      </c>
      <c r="AP41" s="422"/>
      <c r="AQ41" s="422"/>
      <c r="AR41" s="422"/>
      <c r="AS41" s="422"/>
      <c r="AT41" s="422"/>
      <c r="AU41" s="422"/>
      <c r="AV41" s="422"/>
      <c r="AW41" s="422"/>
      <c r="AX41" s="422"/>
      <c r="AY41" s="422"/>
      <c r="AZ41" s="422"/>
      <c r="BA41" s="422"/>
      <c r="BB41" s="422"/>
      <c r="BC41" s="422"/>
      <c r="BD41" s="422"/>
      <c r="BE41" s="422"/>
      <c r="BF41" s="422"/>
      <c r="BG41" s="422">
        <f>AC41</f>
        <v>1921</v>
      </c>
      <c r="BH41" s="422"/>
      <c r="BI41" s="422"/>
      <c r="BJ41" s="422"/>
      <c r="BK41" s="422"/>
      <c r="BL41" s="422"/>
      <c r="BM41" s="422"/>
      <c r="BN41" s="422"/>
      <c r="BO41" s="422"/>
      <c r="BP41" s="422"/>
      <c r="BQ41" s="422"/>
      <c r="BR41" s="422"/>
      <c r="BS41" s="422"/>
      <c r="BT41" s="422"/>
      <c r="BU41" s="424" t="s">
        <v>30</v>
      </c>
      <c r="BV41" s="424"/>
      <c r="BW41" s="424"/>
      <c r="BX41" s="424"/>
      <c r="BY41" s="424"/>
      <c r="BZ41" s="424"/>
      <c r="CA41" s="424"/>
      <c r="CB41" s="424"/>
      <c r="CC41" s="424"/>
      <c r="CD41" s="424"/>
      <c r="CE41" s="424"/>
      <c r="CF41" s="424"/>
      <c r="CG41" s="424"/>
      <c r="CH41" s="424"/>
      <c r="CI41" s="422">
        <f>CI39</f>
        <v>1921</v>
      </c>
      <c r="CJ41" s="422"/>
      <c r="CK41" s="422"/>
      <c r="CL41" s="422"/>
      <c r="CM41" s="422"/>
      <c r="CN41" s="422"/>
      <c r="CO41" s="422"/>
      <c r="CP41" s="422"/>
      <c r="CQ41" s="422"/>
      <c r="CR41" s="422">
        <f>CR39</f>
        <v>1921</v>
      </c>
      <c r="CS41" s="422"/>
      <c r="CT41" s="422"/>
      <c r="CU41" s="422"/>
      <c r="CV41" s="422"/>
      <c r="CW41" s="422"/>
      <c r="CX41" s="422"/>
      <c r="CY41" s="422"/>
      <c r="CZ41" s="422"/>
      <c r="DA41" s="422"/>
      <c r="DB41" s="422"/>
      <c r="DC41" s="422"/>
      <c r="DD41" s="422"/>
      <c r="DE41" s="422"/>
      <c r="DF41" s="422"/>
      <c r="DG41" s="422"/>
      <c r="DH41" s="422"/>
      <c r="DI41" s="422"/>
      <c r="DJ41" s="422"/>
      <c r="DK41" s="422"/>
      <c r="DL41" s="422"/>
      <c r="DM41" s="422">
        <f>CR41</f>
        <v>1921</v>
      </c>
      <c r="DN41" s="422"/>
      <c r="DO41" s="422"/>
      <c r="DP41" s="422"/>
      <c r="DQ41" s="422"/>
      <c r="DR41" s="422"/>
      <c r="DS41" s="422"/>
      <c r="DT41" s="422"/>
      <c r="DU41" s="422"/>
      <c r="DV41" s="422"/>
      <c r="DW41" s="422"/>
      <c r="DX41" s="422"/>
      <c r="DY41" s="422"/>
      <c r="DZ41" s="422"/>
    </row>
    <row r="42" spans="2:130" s="10" customFormat="1" ht="11.25" customHeight="1">
      <c r="B42" s="26"/>
      <c r="C42" s="27"/>
      <c r="D42" s="28"/>
      <c r="E42" s="28"/>
      <c r="F42" s="28"/>
      <c r="G42" s="29"/>
      <c r="H42" s="423" t="s">
        <v>33</v>
      </c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1">
        <f>V40</f>
        <v>34760.7</v>
      </c>
      <c r="W42" s="421"/>
      <c r="X42" s="421"/>
      <c r="Y42" s="421"/>
      <c r="Z42" s="421"/>
      <c r="AA42" s="421"/>
      <c r="AB42" s="421"/>
      <c r="AC42" s="420">
        <f>AC41</f>
        <v>1921</v>
      </c>
      <c r="AD42" s="420"/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  <c r="AO42" s="420">
        <f>AO41</f>
        <v>1921</v>
      </c>
      <c r="AP42" s="420"/>
      <c r="AQ42" s="420"/>
      <c r="AR42" s="420"/>
      <c r="AS42" s="420"/>
      <c r="AT42" s="420"/>
      <c r="AU42" s="420"/>
      <c r="AV42" s="420"/>
      <c r="AW42" s="420"/>
      <c r="AX42" s="420"/>
      <c r="AY42" s="420"/>
      <c r="AZ42" s="420"/>
      <c r="BA42" s="420"/>
      <c r="BB42" s="420"/>
      <c r="BC42" s="420"/>
      <c r="BD42" s="420"/>
      <c r="BE42" s="420"/>
      <c r="BF42" s="420"/>
      <c r="BG42" s="421">
        <f>BG40+BG41</f>
        <v>36681.7</v>
      </c>
      <c r="BH42" s="421"/>
      <c r="BI42" s="421"/>
      <c r="BJ42" s="421"/>
      <c r="BK42" s="421"/>
      <c r="BL42" s="421"/>
      <c r="BM42" s="421"/>
      <c r="BN42" s="421"/>
      <c r="BO42" s="421"/>
      <c r="BP42" s="421"/>
      <c r="BQ42" s="421"/>
      <c r="BR42" s="421"/>
      <c r="BS42" s="421"/>
      <c r="BT42" s="421"/>
      <c r="BU42" s="421">
        <f>BU40</f>
        <v>35006.3</v>
      </c>
      <c r="BV42" s="421"/>
      <c r="BW42" s="421"/>
      <c r="BX42" s="421"/>
      <c r="BY42" s="421"/>
      <c r="BZ42" s="421"/>
      <c r="CA42" s="421"/>
      <c r="CB42" s="421"/>
      <c r="CC42" s="421"/>
      <c r="CD42" s="421"/>
      <c r="CE42" s="421"/>
      <c r="CF42" s="421"/>
      <c r="CG42" s="421"/>
      <c r="CH42" s="421"/>
      <c r="CI42" s="420">
        <f>CI41</f>
        <v>1921</v>
      </c>
      <c r="CJ42" s="420"/>
      <c r="CK42" s="420"/>
      <c r="CL42" s="420"/>
      <c r="CM42" s="420"/>
      <c r="CN42" s="420"/>
      <c r="CO42" s="420"/>
      <c r="CP42" s="420"/>
      <c r="CQ42" s="420"/>
      <c r="CR42" s="420">
        <f>CR41</f>
        <v>1921</v>
      </c>
      <c r="CS42" s="420"/>
      <c r="CT42" s="420"/>
      <c r="CU42" s="420"/>
      <c r="CV42" s="420"/>
      <c r="CW42" s="420"/>
      <c r="CX42" s="420"/>
      <c r="CY42" s="420"/>
      <c r="CZ42" s="420"/>
      <c r="DA42" s="420"/>
      <c r="DB42" s="420"/>
      <c r="DC42" s="420"/>
      <c r="DD42" s="420"/>
      <c r="DE42" s="420"/>
      <c r="DF42" s="420"/>
      <c r="DG42" s="420"/>
      <c r="DH42" s="420"/>
      <c r="DI42" s="420"/>
      <c r="DJ42" s="420"/>
      <c r="DK42" s="420"/>
      <c r="DL42" s="420"/>
      <c r="DM42" s="421">
        <f>DM41+DM40</f>
        <v>38848.3</v>
      </c>
      <c r="DN42" s="421"/>
      <c r="DO42" s="421"/>
      <c r="DP42" s="421"/>
      <c r="DQ42" s="421"/>
      <c r="DR42" s="421"/>
      <c r="DS42" s="421"/>
      <c r="DT42" s="421"/>
      <c r="DU42" s="421"/>
      <c r="DV42" s="421"/>
      <c r="DW42" s="421"/>
      <c r="DX42" s="421"/>
      <c r="DY42" s="421"/>
      <c r="DZ42" s="421"/>
    </row>
    <row r="43" spans="2:157" ht="11.25" customHeight="1">
      <c r="B43" s="316" t="s">
        <v>37</v>
      </c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16"/>
      <c r="BM43" s="316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6"/>
      <c r="CB43" s="316"/>
      <c r="CC43" s="316"/>
      <c r="CD43" s="316"/>
      <c r="CE43" s="316"/>
      <c r="CF43" s="316"/>
      <c r="CG43" s="316"/>
      <c r="CH43" s="316"/>
      <c r="CI43" s="316"/>
      <c r="CJ43" s="316"/>
      <c r="CK43" s="316"/>
      <c r="CL43" s="316"/>
      <c r="CM43" s="316"/>
      <c r="CN43" s="316"/>
      <c r="CO43" s="316"/>
      <c r="CP43" s="316"/>
      <c r="CQ43" s="316"/>
      <c r="CR43" s="316"/>
      <c r="CS43" s="316"/>
      <c r="CT43" s="316"/>
      <c r="CU43" s="316"/>
      <c r="CV43" s="316"/>
      <c r="CW43" s="316"/>
      <c r="CX43" s="316"/>
      <c r="CY43" s="316"/>
      <c r="CZ43" s="316"/>
      <c r="DA43" s="316"/>
      <c r="DB43" s="316"/>
      <c r="DC43" s="316"/>
      <c r="DD43" s="316"/>
      <c r="DE43" s="316"/>
      <c r="DF43" s="316"/>
      <c r="DG43" s="316"/>
      <c r="DH43" s="316"/>
      <c r="DI43" s="316"/>
      <c r="DJ43" s="316"/>
      <c r="DK43" s="316"/>
      <c r="DL43" s="316"/>
      <c r="DM43" s="316"/>
      <c r="DN43" s="316"/>
      <c r="DO43" s="316"/>
      <c r="DP43" s="316"/>
      <c r="DQ43" s="316"/>
      <c r="DR43" s="316"/>
      <c r="DS43" s="316"/>
      <c r="DT43" s="316"/>
      <c r="DU43" s="316"/>
      <c r="DV43" s="316"/>
      <c r="DW43" s="316"/>
      <c r="DX43" s="316"/>
      <c r="DY43" s="316"/>
      <c r="DZ43" s="316"/>
      <c r="EA43" s="316"/>
      <c r="EB43" s="316"/>
      <c r="EC43" s="316"/>
      <c r="ED43" s="316"/>
      <c r="EE43" s="316"/>
      <c r="EF43" s="316"/>
      <c r="EG43" s="316"/>
      <c r="EH43" s="316"/>
      <c r="EI43" s="316"/>
      <c r="EJ43" s="316"/>
      <c r="EK43" s="316"/>
      <c r="EL43" s="316"/>
      <c r="EM43" s="316"/>
      <c r="EN43" s="316"/>
      <c r="EO43" s="316"/>
      <c r="EP43" s="316"/>
      <c r="EQ43" s="316"/>
      <c r="ER43" s="316"/>
      <c r="ES43" s="316"/>
      <c r="ET43" s="316"/>
      <c r="EU43" s="316"/>
      <c r="EV43" s="316"/>
      <c r="EW43" s="316"/>
      <c r="EX43" s="316"/>
      <c r="EY43" s="316"/>
      <c r="EZ43" s="316"/>
      <c r="FA43" s="316"/>
    </row>
    <row r="44" ht="11.25" customHeight="1"/>
    <row r="45" spans="2:157" ht="11.25" customHeight="1">
      <c r="B45" s="316" t="s">
        <v>187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316"/>
      <c r="CL45" s="316"/>
      <c r="CM45" s="316"/>
      <c r="CN45" s="316"/>
      <c r="CO45" s="316"/>
      <c r="CP45" s="316"/>
      <c r="CQ45" s="316"/>
      <c r="CR45" s="316"/>
      <c r="CS45" s="316"/>
      <c r="CT45" s="316"/>
      <c r="CU45" s="316"/>
      <c r="CV45" s="316"/>
      <c r="CW45" s="316"/>
      <c r="CX45" s="316"/>
      <c r="CY45" s="316"/>
      <c r="CZ45" s="316"/>
      <c r="DA45" s="316"/>
      <c r="DB45" s="316"/>
      <c r="DC45" s="316"/>
      <c r="DD45" s="316"/>
      <c r="DE45" s="316"/>
      <c r="DF45" s="316"/>
      <c r="DG45" s="316"/>
      <c r="DH45" s="316"/>
      <c r="DI45" s="316"/>
      <c r="DJ45" s="316"/>
      <c r="DK45" s="316"/>
      <c r="DL45" s="316"/>
      <c r="DM45" s="316"/>
      <c r="DN45" s="316"/>
      <c r="DO45" s="316"/>
      <c r="DP45" s="316"/>
      <c r="DQ45" s="316"/>
      <c r="DR45" s="316"/>
      <c r="DS45" s="316"/>
      <c r="DT45" s="316"/>
      <c r="DU45" s="316"/>
      <c r="DV45" s="316"/>
      <c r="DW45" s="316"/>
      <c r="DX45" s="316"/>
      <c r="DY45" s="316"/>
      <c r="DZ45" s="316"/>
      <c r="EA45" s="316"/>
      <c r="EB45" s="316"/>
      <c r="EC45" s="316"/>
      <c r="ED45" s="316"/>
      <c r="EE45" s="316"/>
      <c r="EF45" s="316"/>
      <c r="EG45" s="316"/>
      <c r="EH45" s="316"/>
      <c r="EI45" s="316"/>
      <c r="EJ45" s="316"/>
      <c r="EK45" s="316"/>
      <c r="EL45" s="316"/>
      <c r="EM45" s="316"/>
      <c r="EN45" s="316"/>
      <c r="EO45" s="316"/>
      <c r="EP45" s="316"/>
      <c r="EQ45" s="316"/>
      <c r="ER45" s="316"/>
      <c r="ES45" s="316"/>
      <c r="ET45" s="316"/>
      <c r="EU45" s="316"/>
      <c r="EV45" s="316"/>
      <c r="EW45" s="316"/>
      <c r="EX45" s="316"/>
      <c r="EY45" s="316"/>
      <c r="EZ45" s="316"/>
      <c r="FA45" s="316"/>
    </row>
    <row r="46" ht="11.25" customHeight="1">
      <c r="FB46" s="2" t="s">
        <v>16</v>
      </c>
    </row>
    <row r="47" spans="2:178" s="30" customFormat="1" ht="11.25" customHeight="1">
      <c r="B47" s="335" t="s">
        <v>17</v>
      </c>
      <c r="C47" s="335" t="s">
        <v>38</v>
      </c>
      <c r="D47" s="335"/>
      <c r="E47" s="335"/>
      <c r="F47" s="335"/>
      <c r="G47" s="335"/>
      <c r="H47" s="335" t="s">
        <v>19</v>
      </c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77" t="s">
        <v>181</v>
      </c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7"/>
      <c r="BJ47" s="377"/>
      <c r="BK47" s="377"/>
      <c r="BL47" s="377"/>
      <c r="BM47" s="377"/>
      <c r="BN47" s="377"/>
      <c r="BO47" s="377"/>
      <c r="BP47" s="377"/>
      <c r="BQ47" s="377"/>
      <c r="BR47" s="377"/>
      <c r="BS47" s="377"/>
      <c r="BT47" s="377"/>
      <c r="BU47" s="377" t="s">
        <v>182</v>
      </c>
      <c r="BV47" s="377"/>
      <c r="BW47" s="377"/>
      <c r="BX47" s="377"/>
      <c r="BY47" s="377"/>
      <c r="BZ47" s="377"/>
      <c r="CA47" s="377"/>
      <c r="CB47" s="377"/>
      <c r="CC47" s="377"/>
      <c r="CD47" s="377"/>
      <c r="CE47" s="377"/>
      <c r="CF47" s="377"/>
      <c r="CG47" s="377"/>
      <c r="CH47" s="377"/>
      <c r="CI47" s="377"/>
      <c r="CJ47" s="377"/>
      <c r="CK47" s="377"/>
      <c r="CL47" s="377"/>
      <c r="CM47" s="377"/>
      <c r="CN47" s="377"/>
      <c r="CO47" s="377"/>
      <c r="CP47" s="377"/>
      <c r="CQ47" s="377"/>
      <c r="CR47" s="377"/>
      <c r="CS47" s="377"/>
      <c r="CT47" s="377"/>
      <c r="CU47" s="377"/>
      <c r="CV47" s="377"/>
      <c r="CW47" s="377"/>
      <c r="CX47" s="377"/>
      <c r="CY47" s="377"/>
      <c r="CZ47" s="377"/>
      <c r="DA47" s="377"/>
      <c r="DB47" s="377"/>
      <c r="DC47" s="377"/>
      <c r="DD47" s="377"/>
      <c r="DE47" s="377"/>
      <c r="DF47" s="377"/>
      <c r="DG47" s="377"/>
      <c r="DH47" s="377"/>
      <c r="DI47" s="377"/>
      <c r="DJ47" s="377"/>
      <c r="DK47" s="377"/>
      <c r="DL47" s="377"/>
      <c r="DM47" s="377"/>
      <c r="DN47" s="377"/>
      <c r="DO47" s="377"/>
      <c r="DP47" s="377"/>
      <c r="DQ47" s="377"/>
      <c r="DR47" s="377"/>
      <c r="DS47" s="377"/>
      <c r="DT47" s="377"/>
      <c r="DU47" s="377"/>
      <c r="DV47" s="377"/>
      <c r="DW47" s="377"/>
      <c r="DX47" s="377"/>
      <c r="DY47" s="377"/>
      <c r="DZ47" s="377"/>
      <c r="EA47" s="377" t="s">
        <v>183</v>
      </c>
      <c r="EB47" s="377"/>
      <c r="EC47" s="377"/>
      <c r="ED47" s="377"/>
      <c r="EE47" s="377"/>
      <c r="EF47" s="377"/>
      <c r="EG47" s="377"/>
      <c r="EH47" s="377"/>
      <c r="EI47" s="377"/>
      <c r="EJ47" s="377"/>
      <c r="EK47" s="377"/>
      <c r="EL47" s="377"/>
      <c r="EM47" s="377"/>
      <c r="EN47" s="377"/>
      <c r="EO47" s="377"/>
      <c r="EP47" s="377"/>
      <c r="EQ47" s="377"/>
      <c r="ER47" s="377"/>
      <c r="ES47" s="377"/>
      <c r="ET47" s="377"/>
      <c r="EU47" s="377"/>
      <c r="EV47" s="377"/>
      <c r="EW47" s="377"/>
      <c r="EX47" s="377"/>
      <c r="EY47" s="377"/>
      <c r="EZ47" s="377"/>
      <c r="FA47" s="377"/>
      <c r="FB47" s="377"/>
      <c r="FC47" s="377"/>
      <c r="FD47" s="377"/>
      <c r="FE47" s="377"/>
      <c r="FF47" s="377"/>
      <c r="FG47" s="377"/>
      <c r="FH47" s="377"/>
      <c r="FI47" s="377"/>
      <c r="FJ47" s="377"/>
      <c r="FK47" s="377"/>
      <c r="FL47" s="377"/>
      <c r="FM47" s="377"/>
      <c r="FN47" s="377"/>
      <c r="FO47" s="377"/>
      <c r="FP47" s="377"/>
      <c r="FQ47" s="377"/>
      <c r="FR47" s="377"/>
      <c r="FS47" s="377"/>
      <c r="FT47" s="377"/>
      <c r="FU47" s="377"/>
      <c r="FV47" s="377"/>
    </row>
    <row r="48" spans="2:178" s="30" customFormat="1" ht="30.75" customHeight="1">
      <c r="B48" s="336"/>
      <c r="C48" s="410"/>
      <c r="D48" s="411"/>
      <c r="E48" s="411"/>
      <c r="F48" s="411"/>
      <c r="G48" s="412"/>
      <c r="H48" s="410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2"/>
      <c r="V48" s="288" t="s">
        <v>23</v>
      </c>
      <c r="W48" s="288"/>
      <c r="X48" s="288"/>
      <c r="Y48" s="288"/>
      <c r="Z48" s="288"/>
      <c r="AA48" s="288"/>
      <c r="AB48" s="288"/>
      <c r="AC48" s="288" t="s">
        <v>24</v>
      </c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409" t="s">
        <v>25</v>
      </c>
      <c r="AP48" s="409"/>
      <c r="AQ48" s="409"/>
      <c r="AR48" s="409"/>
      <c r="AS48" s="409"/>
      <c r="AT48" s="409"/>
      <c r="AU48" s="409"/>
      <c r="AV48" s="409"/>
      <c r="AW48" s="409"/>
      <c r="AX48" s="409"/>
      <c r="AY48" s="409"/>
      <c r="AZ48" s="409"/>
      <c r="BA48" s="409"/>
      <c r="BB48" s="409"/>
      <c r="BC48" s="409"/>
      <c r="BD48" s="409"/>
      <c r="BE48" s="409"/>
      <c r="BF48" s="409"/>
      <c r="BG48" s="288" t="s">
        <v>26</v>
      </c>
      <c r="BH48" s="288"/>
      <c r="BI48" s="288"/>
      <c r="BJ48" s="288"/>
      <c r="BK48" s="288"/>
      <c r="BL48" s="288"/>
      <c r="BM48" s="288"/>
      <c r="BN48" s="288"/>
      <c r="BO48" s="288"/>
      <c r="BP48" s="288"/>
      <c r="BQ48" s="288"/>
      <c r="BR48" s="288"/>
      <c r="BS48" s="288"/>
      <c r="BT48" s="288"/>
      <c r="BU48" s="288" t="s">
        <v>23</v>
      </c>
      <c r="BV48" s="288"/>
      <c r="BW48" s="288"/>
      <c r="BX48" s="288"/>
      <c r="BY48" s="288"/>
      <c r="BZ48" s="288"/>
      <c r="CA48" s="288"/>
      <c r="CB48" s="288"/>
      <c r="CC48" s="288"/>
      <c r="CD48" s="288"/>
      <c r="CE48" s="288"/>
      <c r="CF48" s="288"/>
      <c r="CG48" s="288"/>
      <c r="CH48" s="288"/>
      <c r="CI48" s="288" t="s">
        <v>24</v>
      </c>
      <c r="CJ48" s="288"/>
      <c r="CK48" s="288"/>
      <c r="CL48" s="288"/>
      <c r="CM48" s="288"/>
      <c r="CN48" s="288"/>
      <c r="CO48" s="288"/>
      <c r="CP48" s="288"/>
      <c r="CQ48" s="288"/>
      <c r="CR48" s="409" t="s">
        <v>25</v>
      </c>
      <c r="CS48" s="409"/>
      <c r="CT48" s="409"/>
      <c r="CU48" s="409"/>
      <c r="CV48" s="409"/>
      <c r="CW48" s="409"/>
      <c r="CX48" s="409"/>
      <c r="CY48" s="409"/>
      <c r="CZ48" s="409"/>
      <c r="DA48" s="409"/>
      <c r="DB48" s="409"/>
      <c r="DC48" s="409"/>
      <c r="DD48" s="409"/>
      <c r="DE48" s="409"/>
      <c r="DF48" s="409"/>
      <c r="DG48" s="409"/>
      <c r="DH48" s="409"/>
      <c r="DI48" s="409"/>
      <c r="DJ48" s="409"/>
      <c r="DK48" s="409"/>
      <c r="DL48" s="409"/>
      <c r="DM48" s="288" t="s">
        <v>27</v>
      </c>
      <c r="DN48" s="288"/>
      <c r="DO48" s="288"/>
      <c r="DP48" s="288"/>
      <c r="DQ48" s="288"/>
      <c r="DR48" s="288"/>
      <c r="DS48" s="288"/>
      <c r="DT48" s="288"/>
      <c r="DU48" s="288"/>
      <c r="DV48" s="288"/>
      <c r="DW48" s="288"/>
      <c r="DX48" s="288"/>
      <c r="DY48" s="288"/>
      <c r="DZ48" s="288"/>
      <c r="EA48" s="288" t="s">
        <v>23</v>
      </c>
      <c r="EB48" s="288"/>
      <c r="EC48" s="288"/>
      <c r="ED48" s="288"/>
      <c r="EE48" s="288"/>
      <c r="EF48" s="288"/>
      <c r="EG48" s="288"/>
      <c r="EH48" s="288"/>
      <c r="EI48" s="288"/>
      <c r="EJ48" s="288"/>
      <c r="EK48" s="288"/>
      <c r="EL48" s="288" t="s">
        <v>24</v>
      </c>
      <c r="EM48" s="288"/>
      <c r="EN48" s="288"/>
      <c r="EO48" s="288"/>
      <c r="EP48" s="288"/>
      <c r="EQ48" s="288"/>
      <c r="ER48" s="288"/>
      <c r="ES48" s="288"/>
      <c r="ET48" s="288"/>
      <c r="EU48" s="288"/>
      <c r="EV48" s="288"/>
      <c r="EW48" s="288"/>
      <c r="EX48" s="288"/>
      <c r="EY48" s="409" t="s">
        <v>25</v>
      </c>
      <c r="EZ48" s="409"/>
      <c r="FA48" s="409"/>
      <c r="FB48" s="409"/>
      <c r="FC48" s="409"/>
      <c r="FD48" s="409"/>
      <c r="FE48" s="409"/>
      <c r="FF48" s="409"/>
      <c r="FG48" s="409"/>
      <c r="FH48" s="409"/>
      <c r="FI48" s="409"/>
      <c r="FJ48" s="409"/>
      <c r="FK48" s="409"/>
      <c r="FL48" s="288" t="s">
        <v>28</v>
      </c>
      <c r="FM48" s="288"/>
      <c r="FN48" s="288"/>
      <c r="FO48" s="288"/>
      <c r="FP48" s="288"/>
      <c r="FQ48" s="288"/>
      <c r="FR48" s="288"/>
      <c r="FS48" s="288"/>
      <c r="FT48" s="288"/>
      <c r="FU48" s="288"/>
      <c r="FV48" s="288"/>
    </row>
    <row r="49" spans="1:178" ht="11.25" customHeight="1">
      <c r="A49" s="1"/>
      <c r="B49" s="33">
        <v>1</v>
      </c>
      <c r="C49" s="284">
        <v>2</v>
      </c>
      <c r="D49" s="284"/>
      <c r="E49" s="284"/>
      <c r="F49" s="284"/>
      <c r="G49" s="284"/>
      <c r="H49" s="284">
        <v>3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>
        <v>4</v>
      </c>
      <c r="W49" s="284"/>
      <c r="X49" s="284"/>
      <c r="Y49" s="284"/>
      <c r="Z49" s="284"/>
      <c r="AA49" s="284"/>
      <c r="AB49" s="284"/>
      <c r="AC49" s="284">
        <v>5</v>
      </c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>
        <v>6</v>
      </c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>
        <v>7</v>
      </c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>
        <v>8</v>
      </c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>
        <v>9</v>
      </c>
      <c r="CJ49" s="284"/>
      <c r="CK49" s="284"/>
      <c r="CL49" s="284"/>
      <c r="CM49" s="284"/>
      <c r="CN49" s="284"/>
      <c r="CO49" s="284"/>
      <c r="CP49" s="284"/>
      <c r="CQ49" s="284"/>
      <c r="CR49" s="284">
        <v>10</v>
      </c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>
        <v>11</v>
      </c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>
        <v>12</v>
      </c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>
        <v>13</v>
      </c>
      <c r="EM49" s="284"/>
      <c r="EN49" s="284"/>
      <c r="EO49" s="284"/>
      <c r="EP49" s="284"/>
      <c r="EQ49" s="284"/>
      <c r="ER49" s="284"/>
      <c r="ES49" s="284"/>
      <c r="ET49" s="284"/>
      <c r="EU49" s="284"/>
      <c r="EV49" s="284"/>
      <c r="EW49" s="284"/>
      <c r="EX49" s="284"/>
      <c r="EY49" s="284">
        <v>14</v>
      </c>
      <c r="EZ49" s="284"/>
      <c r="FA49" s="284"/>
      <c r="FB49" s="284"/>
      <c r="FC49" s="284"/>
      <c r="FD49" s="284"/>
      <c r="FE49" s="284"/>
      <c r="FF49" s="284"/>
      <c r="FG49" s="284"/>
      <c r="FH49" s="284"/>
      <c r="FI49" s="284"/>
      <c r="FJ49" s="284"/>
      <c r="FK49" s="284"/>
      <c r="FL49" s="284">
        <v>15</v>
      </c>
      <c r="FM49" s="284"/>
      <c r="FN49" s="284"/>
      <c r="FO49" s="284"/>
      <c r="FP49" s="284"/>
      <c r="FQ49" s="284"/>
      <c r="FR49" s="284"/>
      <c r="FS49" s="284"/>
      <c r="FT49" s="284"/>
      <c r="FU49" s="284"/>
      <c r="FV49" s="284"/>
    </row>
    <row r="50" spans="2:177" s="34" customFormat="1" ht="43.5" customHeight="1">
      <c r="B50" s="35" t="str">
        <f>B39</f>
        <v>0810160</v>
      </c>
      <c r="C50" s="36"/>
      <c r="D50" s="37"/>
      <c r="E50" s="37"/>
      <c r="F50" s="38"/>
      <c r="G50" s="419" t="str">
        <f>H39</f>
        <v>Керівництво і управління у відповідній сфері у містах (місті Києві), селищах, селах, об'єднаних територіальних громадах</v>
      </c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07">
        <f>V64</f>
        <v>16310.248169999999</v>
      </c>
      <c r="W50" s="407"/>
      <c r="X50" s="407"/>
      <c r="Y50" s="407"/>
      <c r="Z50" s="407"/>
      <c r="AA50" s="407"/>
      <c r="AB50" s="407"/>
      <c r="AC50" s="406">
        <f>AC62+AC63</f>
        <v>587.498</v>
      </c>
      <c r="AD50" s="406"/>
      <c r="AE50" s="406"/>
      <c r="AF50" s="406"/>
      <c r="AG50" s="406"/>
      <c r="AH50" s="406"/>
      <c r="AI50" s="406"/>
      <c r="AJ50" s="406"/>
      <c r="AK50" s="406"/>
      <c r="AL50" s="406"/>
      <c r="AM50" s="406"/>
      <c r="AN50" s="406"/>
      <c r="AO50" s="406">
        <v>0</v>
      </c>
      <c r="AP50" s="406"/>
      <c r="AQ50" s="406"/>
      <c r="AR50" s="406"/>
      <c r="AS50" s="406"/>
      <c r="AT50" s="406"/>
      <c r="AU50" s="406"/>
      <c r="AV50" s="406"/>
      <c r="AW50" s="406"/>
      <c r="AX50" s="406"/>
      <c r="AY50" s="406"/>
      <c r="AZ50" s="406"/>
      <c r="BA50" s="406"/>
      <c r="BB50" s="406"/>
      <c r="BC50" s="406"/>
      <c r="BD50" s="406"/>
      <c r="BE50" s="406"/>
      <c r="BF50" s="406"/>
      <c r="BG50" s="406"/>
      <c r="BH50" s="407">
        <f>BH64</f>
        <v>16897.74617</v>
      </c>
      <c r="BI50" s="407"/>
      <c r="BJ50" s="407"/>
      <c r="BK50" s="407"/>
      <c r="BL50" s="407"/>
      <c r="BM50" s="407"/>
      <c r="BN50" s="407"/>
      <c r="BO50" s="407"/>
      <c r="BP50" s="407"/>
      <c r="BQ50" s="407"/>
      <c r="BR50" s="407"/>
      <c r="BS50" s="407"/>
      <c r="BT50" s="407"/>
      <c r="BU50" s="407">
        <f>BU64</f>
        <v>21723.01</v>
      </c>
      <c r="BV50" s="407"/>
      <c r="BW50" s="407"/>
      <c r="BX50" s="407"/>
      <c r="BY50" s="407"/>
      <c r="BZ50" s="407"/>
      <c r="CA50" s="407"/>
      <c r="CB50" s="407"/>
      <c r="CC50" s="407"/>
      <c r="CD50" s="407"/>
      <c r="CE50" s="407"/>
      <c r="CF50" s="407"/>
      <c r="CG50" s="407"/>
      <c r="CH50" s="407"/>
      <c r="CI50" s="406">
        <f>CI64</f>
        <v>419.85</v>
      </c>
      <c r="CJ50" s="406"/>
      <c r="CK50" s="406"/>
      <c r="CL50" s="406"/>
      <c r="CM50" s="406"/>
      <c r="CN50" s="406"/>
      <c r="CO50" s="406"/>
      <c r="CP50" s="406"/>
      <c r="CQ50" s="406"/>
      <c r="CR50" s="406">
        <f>CR64</f>
        <v>419.85</v>
      </c>
      <c r="CS50" s="406"/>
      <c r="CT50" s="406"/>
      <c r="CU50" s="406"/>
      <c r="CV50" s="406"/>
      <c r="CW50" s="406"/>
      <c r="CX50" s="406"/>
      <c r="CY50" s="406"/>
      <c r="CZ50" s="406"/>
      <c r="DA50" s="406"/>
      <c r="DB50" s="406"/>
      <c r="DC50" s="406"/>
      <c r="DD50" s="406"/>
      <c r="DE50" s="406"/>
      <c r="DF50" s="406"/>
      <c r="DG50" s="406"/>
      <c r="DH50" s="406"/>
      <c r="DI50" s="406"/>
      <c r="DJ50" s="406"/>
      <c r="DK50" s="406"/>
      <c r="DL50" s="406"/>
      <c r="DM50" s="407">
        <f>BU50+CI50</f>
        <v>22142.859999999997</v>
      </c>
      <c r="DN50" s="407"/>
      <c r="DO50" s="407"/>
      <c r="DP50" s="407"/>
      <c r="DQ50" s="407"/>
      <c r="DR50" s="407"/>
      <c r="DS50" s="407"/>
      <c r="DT50" s="407"/>
      <c r="DU50" s="407"/>
      <c r="DV50" s="407"/>
      <c r="DW50" s="407"/>
      <c r="DX50" s="407"/>
      <c r="DY50" s="407"/>
      <c r="DZ50" s="407"/>
      <c r="EA50" s="418">
        <f>EA64</f>
        <v>32977</v>
      </c>
      <c r="EB50" s="418"/>
      <c r="EC50" s="418"/>
      <c r="ED50" s="418"/>
      <c r="EE50" s="418"/>
      <c r="EF50" s="418"/>
      <c r="EG50" s="418"/>
      <c r="EH50" s="418"/>
      <c r="EI50" s="418"/>
      <c r="EJ50" s="418"/>
      <c r="EK50" s="418"/>
      <c r="EL50" s="418"/>
      <c r="EM50" s="406">
        <f>EM64</f>
        <v>193.6</v>
      </c>
      <c r="EN50" s="406"/>
      <c r="EO50" s="406"/>
      <c r="EP50" s="406"/>
      <c r="EQ50" s="406"/>
      <c r="ER50" s="406"/>
      <c r="ES50" s="406"/>
      <c r="ET50" s="406"/>
      <c r="EU50" s="406"/>
      <c r="EV50" s="406"/>
      <c r="EW50" s="406"/>
      <c r="EX50" s="406">
        <f>EX64</f>
        <v>193.6</v>
      </c>
      <c r="EY50" s="406"/>
      <c r="EZ50" s="406"/>
      <c r="FA50" s="406"/>
      <c r="FB50" s="406"/>
      <c r="FC50" s="406"/>
      <c r="FD50" s="406"/>
      <c r="FE50" s="406"/>
      <c r="FF50" s="406"/>
      <c r="FG50" s="406"/>
      <c r="FH50" s="406"/>
      <c r="FI50" s="406"/>
      <c r="FJ50" s="406"/>
      <c r="FK50" s="407">
        <f>FK64</f>
        <v>33170.6</v>
      </c>
      <c r="FL50" s="407"/>
      <c r="FM50" s="407"/>
      <c r="FN50" s="407"/>
      <c r="FO50" s="407"/>
      <c r="FP50" s="407"/>
      <c r="FQ50" s="407"/>
      <c r="FR50" s="407"/>
      <c r="FS50" s="407"/>
      <c r="FT50" s="407"/>
      <c r="FU50" s="407"/>
    </row>
    <row r="51" spans="2:177" ht="11.25" customHeight="1">
      <c r="B51" s="39"/>
      <c r="C51" s="416">
        <v>2111</v>
      </c>
      <c r="D51" s="416"/>
      <c r="E51" s="416"/>
      <c r="F51" s="416"/>
      <c r="G51" s="417" t="s">
        <v>39</v>
      </c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388">
        <v>11227.8</v>
      </c>
      <c r="W51" s="388"/>
      <c r="X51" s="388"/>
      <c r="Y51" s="388"/>
      <c r="Z51" s="388"/>
      <c r="AA51" s="388"/>
      <c r="AB51" s="388"/>
      <c r="AC51" s="40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2"/>
      <c r="AO51" s="40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2"/>
      <c r="BH51" s="388">
        <f>V51</f>
        <v>11227.8</v>
      </c>
      <c r="BI51" s="388"/>
      <c r="BJ51" s="388"/>
      <c r="BK51" s="388"/>
      <c r="BL51" s="388"/>
      <c r="BM51" s="388"/>
      <c r="BN51" s="388"/>
      <c r="BO51" s="388"/>
      <c r="BP51" s="388"/>
      <c r="BQ51" s="388"/>
      <c r="BR51" s="388"/>
      <c r="BS51" s="388"/>
      <c r="BT51" s="388"/>
      <c r="BU51" s="388">
        <v>15458.2</v>
      </c>
      <c r="BV51" s="388"/>
      <c r="BW51" s="388"/>
      <c r="BX51" s="388"/>
      <c r="BY51" s="388"/>
      <c r="BZ51" s="388"/>
      <c r="CA51" s="388"/>
      <c r="CB51" s="388"/>
      <c r="CC51" s="388"/>
      <c r="CD51" s="388"/>
      <c r="CE51" s="388"/>
      <c r="CF51" s="388"/>
      <c r="CG51" s="388"/>
      <c r="CH51" s="388"/>
      <c r="CI51" s="40"/>
      <c r="CJ51" s="41"/>
      <c r="CK51" s="41"/>
      <c r="CL51" s="41"/>
      <c r="CM51" s="41"/>
      <c r="CN51" s="41"/>
      <c r="CO51" s="41"/>
      <c r="CP51" s="41"/>
      <c r="CQ51" s="42"/>
      <c r="CR51" s="40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2"/>
      <c r="DM51" s="388">
        <f>BU51</f>
        <v>15458.2</v>
      </c>
      <c r="DN51" s="388"/>
      <c r="DO51" s="388"/>
      <c r="DP51" s="388"/>
      <c r="DQ51" s="388"/>
      <c r="DR51" s="388"/>
      <c r="DS51" s="388"/>
      <c r="DT51" s="388"/>
      <c r="DU51" s="388"/>
      <c r="DV51" s="388"/>
      <c r="DW51" s="388"/>
      <c r="DX51" s="388"/>
      <c r="DY51" s="388"/>
      <c r="DZ51" s="388"/>
      <c r="EA51" s="388">
        <v>25195.6</v>
      </c>
      <c r="EB51" s="388"/>
      <c r="EC51" s="388"/>
      <c r="ED51" s="388"/>
      <c r="EE51" s="388"/>
      <c r="EF51" s="388"/>
      <c r="EG51" s="388"/>
      <c r="EH51" s="388"/>
      <c r="EI51" s="388"/>
      <c r="EJ51" s="388"/>
      <c r="EK51" s="388"/>
      <c r="EL51" s="388"/>
      <c r="EM51" s="40"/>
      <c r="EN51" s="41"/>
      <c r="EO51" s="41"/>
      <c r="EP51" s="41"/>
      <c r="EQ51" s="41"/>
      <c r="ER51" s="41"/>
      <c r="ES51" s="41"/>
      <c r="ET51" s="41"/>
      <c r="EU51" s="41"/>
      <c r="EV51" s="41"/>
      <c r="EW51" s="42"/>
      <c r="EX51" s="40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2"/>
      <c r="FK51" s="388">
        <f>EA51</f>
        <v>25195.6</v>
      </c>
      <c r="FL51" s="388"/>
      <c r="FM51" s="388"/>
      <c r="FN51" s="388"/>
      <c r="FO51" s="388"/>
      <c r="FP51" s="388"/>
      <c r="FQ51" s="388"/>
      <c r="FR51" s="388"/>
      <c r="FS51" s="388"/>
      <c r="FT51" s="388"/>
      <c r="FU51" s="388"/>
    </row>
    <row r="52" spans="2:177" ht="11.25" customHeight="1">
      <c r="B52" s="39"/>
      <c r="C52" s="416">
        <v>2120</v>
      </c>
      <c r="D52" s="416"/>
      <c r="E52" s="416"/>
      <c r="F52" s="416"/>
      <c r="G52" s="417" t="s">
        <v>40</v>
      </c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388">
        <v>2434.787</v>
      </c>
      <c r="W52" s="388"/>
      <c r="X52" s="388"/>
      <c r="Y52" s="388"/>
      <c r="Z52" s="388"/>
      <c r="AA52" s="388"/>
      <c r="AB52" s="388"/>
      <c r="AC52" s="40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2"/>
      <c r="AO52" s="40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2"/>
      <c r="BH52" s="388">
        <f>V52</f>
        <v>2434.787</v>
      </c>
      <c r="BI52" s="388"/>
      <c r="BJ52" s="388"/>
      <c r="BK52" s="388"/>
      <c r="BL52" s="388"/>
      <c r="BM52" s="388"/>
      <c r="BN52" s="388"/>
      <c r="BO52" s="388"/>
      <c r="BP52" s="388"/>
      <c r="BQ52" s="388"/>
      <c r="BR52" s="388"/>
      <c r="BS52" s="388"/>
      <c r="BT52" s="388"/>
      <c r="BU52" s="388">
        <v>3418.27</v>
      </c>
      <c r="BV52" s="388"/>
      <c r="BW52" s="388"/>
      <c r="BX52" s="388"/>
      <c r="BY52" s="388"/>
      <c r="BZ52" s="388"/>
      <c r="CA52" s="388"/>
      <c r="CB52" s="388"/>
      <c r="CC52" s="388"/>
      <c r="CD52" s="388"/>
      <c r="CE52" s="388"/>
      <c r="CF52" s="388"/>
      <c r="CG52" s="388"/>
      <c r="CH52" s="388"/>
      <c r="CI52" s="40"/>
      <c r="CJ52" s="41"/>
      <c r="CK52" s="41"/>
      <c r="CL52" s="41"/>
      <c r="CM52" s="41"/>
      <c r="CN52" s="41"/>
      <c r="CO52" s="41"/>
      <c r="CP52" s="41"/>
      <c r="CQ52" s="42"/>
      <c r="CR52" s="40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2"/>
      <c r="DM52" s="388">
        <f aca="true" t="shared" si="0" ref="DM52:DM63">BU52</f>
        <v>3418.27</v>
      </c>
      <c r="DN52" s="388"/>
      <c r="DO52" s="388"/>
      <c r="DP52" s="388"/>
      <c r="DQ52" s="388"/>
      <c r="DR52" s="388"/>
      <c r="DS52" s="388"/>
      <c r="DT52" s="388"/>
      <c r="DU52" s="388"/>
      <c r="DV52" s="388"/>
      <c r="DW52" s="388"/>
      <c r="DX52" s="388"/>
      <c r="DY52" s="388"/>
      <c r="DZ52" s="388"/>
      <c r="EA52" s="388">
        <v>5558.172</v>
      </c>
      <c r="EB52" s="388"/>
      <c r="EC52" s="388"/>
      <c r="ED52" s="388"/>
      <c r="EE52" s="388"/>
      <c r="EF52" s="388"/>
      <c r="EG52" s="388"/>
      <c r="EH52" s="388"/>
      <c r="EI52" s="388"/>
      <c r="EJ52" s="388"/>
      <c r="EK52" s="388"/>
      <c r="EL52" s="388"/>
      <c r="EM52" s="40"/>
      <c r="EN52" s="41"/>
      <c r="EO52" s="41"/>
      <c r="EP52" s="41"/>
      <c r="EQ52" s="41"/>
      <c r="ER52" s="41"/>
      <c r="ES52" s="41"/>
      <c r="ET52" s="41"/>
      <c r="EU52" s="41"/>
      <c r="EV52" s="41"/>
      <c r="EW52" s="42"/>
      <c r="EX52" s="40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2"/>
      <c r="FK52" s="388">
        <f aca="true" t="shared" si="1" ref="FK52:FK63">EA52</f>
        <v>5558.172</v>
      </c>
      <c r="FL52" s="388"/>
      <c r="FM52" s="388"/>
      <c r="FN52" s="388"/>
      <c r="FO52" s="388"/>
      <c r="FP52" s="388"/>
      <c r="FQ52" s="388"/>
      <c r="FR52" s="388"/>
      <c r="FS52" s="388"/>
      <c r="FT52" s="388"/>
      <c r="FU52" s="388"/>
    </row>
    <row r="53" spans="2:177" ht="11.25" customHeight="1">
      <c r="B53" s="39"/>
      <c r="C53" s="416">
        <v>2210</v>
      </c>
      <c r="D53" s="416"/>
      <c r="E53" s="416"/>
      <c r="F53" s="416"/>
      <c r="G53" s="417" t="s">
        <v>41</v>
      </c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268">
        <v>865.313</v>
      </c>
      <c r="W53" s="268"/>
      <c r="X53" s="268"/>
      <c r="Y53" s="268"/>
      <c r="Z53" s="268"/>
      <c r="AA53" s="268"/>
      <c r="AB53" s="268"/>
      <c r="AC53" s="40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2"/>
      <c r="AO53" s="40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2"/>
      <c r="BH53" s="268">
        <f>V53</f>
        <v>865.313</v>
      </c>
      <c r="BI53" s="268"/>
      <c r="BJ53" s="268"/>
      <c r="BK53" s="268"/>
      <c r="BL53" s="268"/>
      <c r="BM53" s="268"/>
      <c r="BN53" s="268"/>
      <c r="BO53" s="268"/>
      <c r="BP53" s="268"/>
      <c r="BQ53" s="268"/>
      <c r="BR53" s="268"/>
      <c r="BS53" s="268"/>
      <c r="BT53" s="268"/>
      <c r="BU53" s="268">
        <v>1321.263</v>
      </c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40"/>
      <c r="CJ53" s="41"/>
      <c r="CK53" s="41"/>
      <c r="CL53" s="41"/>
      <c r="CM53" s="41"/>
      <c r="CN53" s="41"/>
      <c r="CO53" s="41"/>
      <c r="CP53" s="41"/>
      <c r="CQ53" s="42"/>
      <c r="CR53" s="40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2"/>
      <c r="DM53" s="388">
        <f t="shared" si="0"/>
        <v>1321.263</v>
      </c>
      <c r="DN53" s="388"/>
      <c r="DO53" s="388"/>
      <c r="DP53" s="388"/>
      <c r="DQ53" s="388"/>
      <c r="DR53" s="388"/>
      <c r="DS53" s="388"/>
      <c r="DT53" s="388"/>
      <c r="DU53" s="388"/>
      <c r="DV53" s="388"/>
      <c r="DW53" s="388"/>
      <c r="DX53" s="388"/>
      <c r="DY53" s="388"/>
      <c r="DZ53" s="388"/>
      <c r="EA53" s="268">
        <v>736.912</v>
      </c>
      <c r="EB53" s="268"/>
      <c r="EC53" s="268"/>
      <c r="ED53" s="268"/>
      <c r="EE53" s="268"/>
      <c r="EF53" s="268"/>
      <c r="EG53" s="268"/>
      <c r="EH53" s="268"/>
      <c r="EI53" s="268"/>
      <c r="EJ53" s="268"/>
      <c r="EK53" s="268"/>
      <c r="EL53" s="268"/>
      <c r="EM53" s="40"/>
      <c r="EN53" s="41"/>
      <c r="EO53" s="41"/>
      <c r="EP53" s="41"/>
      <c r="EQ53" s="41"/>
      <c r="ER53" s="41"/>
      <c r="ES53" s="41"/>
      <c r="ET53" s="41"/>
      <c r="EU53" s="41"/>
      <c r="EV53" s="41"/>
      <c r="EW53" s="42"/>
      <c r="EX53" s="40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2"/>
      <c r="FK53" s="388">
        <f t="shared" si="1"/>
        <v>736.912</v>
      </c>
      <c r="FL53" s="388"/>
      <c r="FM53" s="388"/>
      <c r="FN53" s="388"/>
      <c r="FO53" s="388"/>
      <c r="FP53" s="388"/>
      <c r="FQ53" s="388"/>
      <c r="FR53" s="388"/>
      <c r="FS53" s="388"/>
      <c r="FT53" s="388"/>
      <c r="FU53" s="388"/>
    </row>
    <row r="54" spans="2:177" ht="11.25" customHeight="1">
      <c r="B54" s="39"/>
      <c r="C54" s="416">
        <v>2240</v>
      </c>
      <c r="D54" s="416"/>
      <c r="E54" s="416"/>
      <c r="F54" s="416"/>
      <c r="G54" s="417" t="s">
        <v>42</v>
      </c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388">
        <v>1049.077</v>
      </c>
      <c r="W54" s="388"/>
      <c r="X54" s="388"/>
      <c r="Y54" s="388"/>
      <c r="Z54" s="388"/>
      <c r="AA54" s="388"/>
      <c r="AB54" s="388"/>
      <c r="AC54" s="40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2"/>
      <c r="AO54" s="40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2"/>
      <c r="BH54" s="388">
        <f>V54</f>
        <v>1049.077</v>
      </c>
      <c r="BI54" s="388"/>
      <c r="BJ54" s="388"/>
      <c r="BK54" s="388"/>
      <c r="BL54" s="388"/>
      <c r="BM54" s="388"/>
      <c r="BN54" s="388"/>
      <c r="BO54" s="388"/>
      <c r="BP54" s="388"/>
      <c r="BQ54" s="388"/>
      <c r="BR54" s="388"/>
      <c r="BS54" s="388"/>
      <c r="BT54" s="388"/>
      <c r="BU54" s="388">
        <v>1021.586</v>
      </c>
      <c r="BV54" s="388"/>
      <c r="BW54" s="388"/>
      <c r="BX54" s="388"/>
      <c r="BY54" s="388"/>
      <c r="BZ54" s="388"/>
      <c r="CA54" s="388"/>
      <c r="CB54" s="388"/>
      <c r="CC54" s="388"/>
      <c r="CD54" s="388"/>
      <c r="CE54" s="388"/>
      <c r="CF54" s="388"/>
      <c r="CG54" s="388"/>
      <c r="CH54" s="388"/>
      <c r="CI54" s="40"/>
      <c r="CJ54" s="41"/>
      <c r="CK54" s="41"/>
      <c r="CL54" s="41"/>
      <c r="CM54" s="41"/>
      <c r="CN54" s="41"/>
      <c r="CO54" s="41"/>
      <c r="CP54" s="41"/>
      <c r="CQ54" s="42"/>
      <c r="CR54" s="40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2"/>
      <c r="DM54" s="388">
        <f t="shared" si="0"/>
        <v>1021.586</v>
      </c>
      <c r="DN54" s="388"/>
      <c r="DO54" s="388"/>
      <c r="DP54" s="388"/>
      <c r="DQ54" s="388"/>
      <c r="DR54" s="388"/>
      <c r="DS54" s="388"/>
      <c r="DT54" s="388"/>
      <c r="DU54" s="388"/>
      <c r="DV54" s="388"/>
      <c r="DW54" s="388"/>
      <c r="DX54" s="388"/>
      <c r="DY54" s="388"/>
      <c r="DZ54" s="388"/>
      <c r="EA54" s="388">
        <v>717.535</v>
      </c>
      <c r="EB54" s="388"/>
      <c r="EC54" s="388"/>
      <c r="ED54" s="388"/>
      <c r="EE54" s="388"/>
      <c r="EF54" s="388"/>
      <c r="EG54" s="388"/>
      <c r="EH54" s="388"/>
      <c r="EI54" s="388"/>
      <c r="EJ54" s="388"/>
      <c r="EK54" s="388"/>
      <c r="EL54" s="388"/>
      <c r="EM54" s="40"/>
      <c r="EN54" s="41"/>
      <c r="EO54" s="41"/>
      <c r="EP54" s="41"/>
      <c r="EQ54" s="41"/>
      <c r="ER54" s="41"/>
      <c r="ES54" s="41"/>
      <c r="ET54" s="41"/>
      <c r="EU54" s="41"/>
      <c r="EV54" s="41"/>
      <c r="EW54" s="42"/>
      <c r="EX54" s="40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2"/>
      <c r="FK54" s="388">
        <f t="shared" si="1"/>
        <v>717.535</v>
      </c>
      <c r="FL54" s="388"/>
      <c r="FM54" s="388"/>
      <c r="FN54" s="388"/>
      <c r="FO54" s="388"/>
      <c r="FP54" s="388"/>
      <c r="FQ54" s="388"/>
      <c r="FR54" s="388"/>
      <c r="FS54" s="388"/>
      <c r="FT54" s="388"/>
      <c r="FU54" s="388"/>
    </row>
    <row r="55" spans="2:177" ht="11.25" customHeight="1">
      <c r="B55" s="39"/>
      <c r="C55" s="416">
        <v>2250</v>
      </c>
      <c r="D55" s="416"/>
      <c r="E55" s="416"/>
      <c r="F55" s="416"/>
      <c r="G55" s="417" t="s">
        <v>43</v>
      </c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268">
        <v>4.587</v>
      </c>
      <c r="W55" s="268"/>
      <c r="X55" s="268"/>
      <c r="Y55" s="268"/>
      <c r="Z55" s="268"/>
      <c r="AA55" s="268"/>
      <c r="AB55" s="268"/>
      <c r="AC55" s="40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2"/>
      <c r="AO55" s="40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2"/>
      <c r="BH55" s="268">
        <f>V55</f>
        <v>4.587</v>
      </c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>
        <v>8.3</v>
      </c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40"/>
      <c r="CJ55" s="41"/>
      <c r="CK55" s="41"/>
      <c r="CL55" s="41"/>
      <c r="CM55" s="41"/>
      <c r="CN55" s="41"/>
      <c r="CO55" s="41"/>
      <c r="CP55" s="41"/>
      <c r="CQ55" s="42"/>
      <c r="CR55" s="40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2"/>
      <c r="DM55" s="388">
        <f t="shared" si="0"/>
        <v>8.3</v>
      </c>
      <c r="DN55" s="388"/>
      <c r="DO55" s="388"/>
      <c r="DP55" s="388"/>
      <c r="DQ55" s="388"/>
      <c r="DR55" s="388"/>
      <c r="DS55" s="388"/>
      <c r="DT55" s="388"/>
      <c r="DU55" s="388"/>
      <c r="DV55" s="388"/>
      <c r="DW55" s="388"/>
      <c r="DX55" s="388"/>
      <c r="DY55" s="388"/>
      <c r="DZ55" s="388"/>
      <c r="EA55" s="268">
        <v>9</v>
      </c>
      <c r="EB55" s="268"/>
      <c r="EC55" s="268"/>
      <c r="ED55" s="268"/>
      <c r="EE55" s="268"/>
      <c r="EF55" s="268"/>
      <c r="EG55" s="268"/>
      <c r="EH55" s="268"/>
      <c r="EI55" s="268"/>
      <c r="EJ55" s="268"/>
      <c r="EK55" s="268"/>
      <c r="EL55" s="268"/>
      <c r="EM55" s="40"/>
      <c r="EN55" s="41"/>
      <c r="EO55" s="41"/>
      <c r="EP55" s="41"/>
      <c r="EQ55" s="41"/>
      <c r="ER55" s="41"/>
      <c r="ES55" s="41"/>
      <c r="ET55" s="41"/>
      <c r="EU55" s="41"/>
      <c r="EV55" s="41"/>
      <c r="EW55" s="42"/>
      <c r="EX55" s="40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2"/>
      <c r="FK55" s="388">
        <f t="shared" si="1"/>
        <v>9</v>
      </c>
      <c r="FL55" s="388"/>
      <c r="FM55" s="388"/>
      <c r="FN55" s="388"/>
      <c r="FO55" s="388"/>
      <c r="FP55" s="388"/>
      <c r="FQ55" s="388"/>
      <c r="FR55" s="388"/>
      <c r="FS55" s="388"/>
      <c r="FT55" s="388"/>
      <c r="FU55" s="388"/>
    </row>
    <row r="56" spans="2:177" ht="11.25" customHeight="1">
      <c r="B56" s="39"/>
      <c r="C56" s="416">
        <v>2271</v>
      </c>
      <c r="D56" s="416"/>
      <c r="E56" s="416"/>
      <c r="F56" s="416"/>
      <c r="G56" s="417" t="s">
        <v>44</v>
      </c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268">
        <v>339.186</v>
      </c>
      <c r="W56" s="268"/>
      <c r="X56" s="268"/>
      <c r="Y56" s="268"/>
      <c r="Z56" s="268"/>
      <c r="AA56" s="268"/>
      <c r="AB56" s="268"/>
      <c r="AC56" s="40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2"/>
      <c r="AO56" s="40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2"/>
      <c r="BH56" s="268">
        <f aca="true" t="shared" si="2" ref="BH56:BH61">V56</f>
        <v>339.186</v>
      </c>
      <c r="BI56" s="268"/>
      <c r="BJ56" s="268"/>
      <c r="BK56" s="268"/>
      <c r="BL56" s="268"/>
      <c r="BM56" s="268"/>
      <c r="BN56" s="268"/>
      <c r="BO56" s="268"/>
      <c r="BP56" s="268"/>
      <c r="BQ56" s="268"/>
      <c r="BR56" s="268"/>
      <c r="BS56" s="268"/>
      <c r="BT56" s="268"/>
      <c r="BU56" s="268">
        <v>202.23</v>
      </c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40"/>
      <c r="CJ56" s="41"/>
      <c r="CK56" s="41"/>
      <c r="CL56" s="41"/>
      <c r="CM56" s="41"/>
      <c r="CN56" s="41"/>
      <c r="CO56" s="41"/>
      <c r="CP56" s="41"/>
      <c r="CQ56" s="42"/>
      <c r="CR56" s="40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2"/>
      <c r="DM56" s="388">
        <f t="shared" si="0"/>
        <v>202.23</v>
      </c>
      <c r="DN56" s="388"/>
      <c r="DO56" s="388"/>
      <c r="DP56" s="388"/>
      <c r="DQ56" s="388"/>
      <c r="DR56" s="388"/>
      <c r="DS56" s="388"/>
      <c r="DT56" s="388"/>
      <c r="DU56" s="388"/>
      <c r="DV56" s="388"/>
      <c r="DW56" s="388"/>
      <c r="DX56" s="388"/>
      <c r="DY56" s="388"/>
      <c r="DZ56" s="388"/>
      <c r="EA56" s="268">
        <v>328.284</v>
      </c>
      <c r="EB56" s="268"/>
      <c r="EC56" s="268"/>
      <c r="ED56" s="268"/>
      <c r="EE56" s="268"/>
      <c r="EF56" s="268"/>
      <c r="EG56" s="268"/>
      <c r="EH56" s="268"/>
      <c r="EI56" s="268"/>
      <c r="EJ56" s="268"/>
      <c r="EK56" s="268"/>
      <c r="EL56" s="268"/>
      <c r="EM56" s="40"/>
      <c r="EN56" s="41"/>
      <c r="EO56" s="41"/>
      <c r="EP56" s="41"/>
      <c r="EQ56" s="41"/>
      <c r="ER56" s="41"/>
      <c r="ES56" s="41"/>
      <c r="ET56" s="41"/>
      <c r="EU56" s="41"/>
      <c r="EV56" s="41"/>
      <c r="EW56" s="42"/>
      <c r="EX56" s="40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2"/>
      <c r="FK56" s="388">
        <f t="shared" si="1"/>
        <v>328.284</v>
      </c>
      <c r="FL56" s="388"/>
      <c r="FM56" s="388"/>
      <c r="FN56" s="388"/>
      <c r="FO56" s="388"/>
      <c r="FP56" s="388"/>
      <c r="FQ56" s="388"/>
      <c r="FR56" s="388"/>
      <c r="FS56" s="388"/>
      <c r="FT56" s="388"/>
      <c r="FU56" s="388"/>
    </row>
    <row r="57" spans="2:177" ht="11.25" customHeight="1">
      <c r="B57" s="39"/>
      <c r="C57" s="416">
        <v>2272</v>
      </c>
      <c r="D57" s="416"/>
      <c r="E57" s="416"/>
      <c r="F57" s="416"/>
      <c r="G57" s="417" t="s">
        <v>45</v>
      </c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268">
        <v>10.758</v>
      </c>
      <c r="W57" s="268"/>
      <c r="X57" s="268"/>
      <c r="Y57" s="268"/>
      <c r="Z57" s="268"/>
      <c r="AA57" s="268"/>
      <c r="AB57" s="268"/>
      <c r="AC57" s="40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2"/>
      <c r="AO57" s="40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2"/>
      <c r="BH57" s="268">
        <f t="shared" si="2"/>
        <v>10.758</v>
      </c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>
        <v>13.536</v>
      </c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40"/>
      <c r="CJ57" s="41"/>
      <c r="CK57" s="41"/>
      <c r="CL57" s="41"/>
      <c r="CM57" s="41"/>
      <c r="CN57" s="41"/>
      <c r="CO57" s="41"/>
      <c r="CP57" s="41"/>
      <c r="CQ57" s="42"/>
      <c r="CR57" s="40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2"/>
      <c r="DM57" s="388">
        <f t="shared" si="0"/>
        <v>13.536</v>
      </c>
      <c r="DN57" s="388"/>
      <c r="DO57" s="388"/>
      <c r="DP57" s="388"/>
      <c r="DQ57" s="388"/>
      <c r="DR57" s="388"/>
      <c r="DS57" s="388"/>
      <c r="DT57" s="388"/>
      <c r="DU57" s="388"/>
      <c r="DV57" s="388"/>
      <c r="DW57" s="388"/>
      <c r="DX57" s="388"/>
      <c r="DY57" s="388"/>
      <c r="DZ57" s="388"/>
      <c r="EA57" s="268">
        <v>20.076</v>
      </c>
      <c r="EB57" s="268"/>
      <c r="EC57" s="268"/>
      <c r="ED57" s="268"/>
      <c r="EE57" s="268"/>
      <c r="EF57" s="268"/>
      <c r="EG57" s="268"/>
      <c r="EH57" s="268"/>
      <c r="EI57" s="268"/>
      <c r="EJ57" s="268"/>
      <c r="EK57" s="268"/>
      <c r="EL57" s="268"/>
      <c r="EM57" s="40"/>
      <c r="EN57" s="41"/>
      <c r="EO57" s="41"/>
      <c r="EP57" s="41"/>
      <c r="EQ57" s="41"/>
      <c r="ER57" s="41"/>
      <c r="ES57" s="41"/>
      <c r="ET57" s="41"/>
      <c r="EU57" s="41"/>
      <c r="EV57" s="41"/>
      <c r="EW57" s="42"/>
      <c r="EX57" s="40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2"/>
      <c r="FK57" s="388">
        <f t="shared" si="1"/>
        <v>20.076</v>
      </c>
      <c r="FL57" s="388"/>
      <c r="FM57" s="388"/>
      <c r="FN57" s="388"/>
      <c r="FO57" s="388"/>
      <c r="FP57" s="388"/>
      <c r="FQ57" s="388"/>
      <c r="FR57" s="388"/>
      <c r="FS57" s="388"/>
      <c r="FT57" s="388"/>
      <c r="FU57" s="388"/>
    </row>
    <row r="58" spans="2:177" ht="11.25" customHeight="1">
      <c r="B58" s="39"/>
      <c r="C58" s="416">
        <v>2273</v>
      </c>
      <c r="D58" s="416"/>
      <c r="E58" s="416"/>
      <c r="F58" s="416"/>
      <c r="G58" s="417" t="s">
        <v>46</v>
      </c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268">
        <v>238.388</v>
      </c>
      <c r="W58" s="268"/>
      <c r="X58" s="268"/>
      <c r="Y58" s="268"/>
      <c r="Z58" s="268"/>
      <c r="AA58" s="268"/>
      <c r="AB58" s="268"/>
      <c r="AC58" s="40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2"/>
      <c r="AO58" s="40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2"/>
      <c r="BH58" s="268">
        <f t="shared" si="2"/>
        <v>238.388</v>
      </c>
      <c r="BI58" s="268"/>
      <c r="BJ58" s="268"/>
      <c r="BK58" s="268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>
        <v>233.003</v>
      </c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40"/>
      <c r="CJ58" s="41"/>
      <c r="CK58" s="41"/>
      <c r="CL58" s="41"/>
      <c r="CM58" s="41"/>
      <c r="CN58" s="41"/>
      <c r="CO58" s="41"/>
      <c r="CP58" s="41"/>
      <c r="CQ58" s="42"/>
      <c r="CR58" s="40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2"/>
      <c r="DM58" s="388">
        <f t="shared" si="0"/>
        <v>233.003</v>
      </c>
      <c r="DN58" s="388"/>
      <c r="DO58" s="388"/>
      <c r="DP58" s="388"/>
      <c r="DQ58" s="388"/>
      <c r="DR58" s="388"/>
      <c r="DS58" s="388"/>
      <c r="DT58" s="388"/>
      <c r="DU58" s="388"/>
      <c r="DV58" s="388"/>
      <c r="DW58" s="388"/>
      <c r="DX58" s="388"/>
      <c r="DY58" s="388"/>
      <c r="DZ58" s="388"/>
      <c r="EA58" s="268">
        <v>343.237</v>
      </c>
      <c r="EB58" s="268"/>
      <c r="EC58" s="268"/>
      <c r="ED58" s="268"/>
      <c r="EE58" s="268"/>
      <c r="EF58" s="268"/>
      <c r="EG58" s="268"/>
      <c r="EH58" s="268"/>
      <c r="EI58" s="268"/>
      <c r="EJ58" s="268"/>
      <c r="EK58" s="268"/>
      <c r="EL58" s="268"/>
      <c r="EM58" s="40"/>
      <c r="EN58" s="41"/>
      <c r="EO58" s="41"/>
      <c r="EP58" s="41"/>
      <c r="EQ58" s="41"/>
      <c r="ER58" s="41"/>
      <c r="ES58" s="41"/>
      <c r="ET58" s="41"/>
      <c r="EU58" s="41"/>
      <c r="EV58" s="41"/>
      <c r="EW58" s="42"/>
      <c r="EX58" s="40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2"/>
      <c r="FK58" s="388">
        <f t="shared" si="1"/>
        <v>343.237</v>
      </c>
      <c r="FL58" s="388"/>
      <c r="FM58" s="388"/>
      <c r="FN58" s="388"/>
      <c r="FO58" s="388"/>
      <c r="FP58" s="388"/>
      <c r="FQ58" s="388"/>
      <c r="FR58" s="388"/>
      <c r="FS58" s="388"/>
      <c r="FT58" s="388"/>
      <c r="FU58" s="388"/>
    </row>
    <row r="59" spans="2:177" ht="11.25" customHeight="1">
      <c r="B59" s="39"/>
      <c r="C59" s="416">
        <v>2274</v>
      </c>
      <c r="D59" s="416"/>
      <c r="E59" s="416"/>
      <c r="F59" s="416"/>
      <c r="G59" s="417" t="s">
        <v>47</v>
      </c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268">
        <v>35.258</v>
      </c>
      <c r="W59" s="268"/>
      <c r="X59" s="268"/>
      <c r="Y59" s="268"/>
      <c r="Z59" s="268"/>
      <c r="AA59" s="268"/>
      <c r="AB59" s="268"/>
      <c r="AC59" s="40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2"/>
      <c r="AO59" s="40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2"/>
      <c r="BH59" s="268">
        <f t="shared" si="2"/>
        <v>35.258</v>
      </c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>
        <v>28.707</v>
      </c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40"/>
      <c r="CJ59" s="41"/>
      <c r="CK59" s="41"/>
      <c r="CL59" s="41"/>
      <c r="CM59" s="41"/>
      <c r="CN59" s="41"/>
      <c r="CO59" s="41"/>
      <c r="CP59" s="41"/>
      <c r="CQ59" s="42"/>
      <c r="CR59" s="40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2"/>
      <c r="DM59" s="388">
        <f t="shared" si="0"/>
        <v>28.707</v>
      </c>
      <c r="DN59" s="388"/>
      <c r="DO59" s="388"/>
      <c r="DP59" s="388"/>
      <c r="DQ59" s="388"/>
      <c r="DR59" s="388"/>
      <c r="DS59" s="388"/>
      <c r="DT59" s="388"/>
      <c r="DU59" s="388"/>
      <c r="DV59" s="388"/>
      <c r="DW59" s="388"/>
      <c r="DX59" s="388"/>
      <c r="DY59" s="388"/>
      <c r="DZ59" s="388"/>
      <c r="EA59" s="268">
        <v>47.724</v>
      </c>
      <c r="EB59" s="268"/>
      <c r="EC59" s="268"/>
      <c r="ED59" s="268"/>
      <c r="EE59" s="268"/>
      <c r="EF59" s="268"/>
      <c r="EG59" s="268"/>
      <c r="EH59" s="268"/>
      <c r="EI59" s="268"/>
      <c r="EJ59" s="268"/>
      <c r="EK59" s="268"/>
      <c r="EL59" s="268"/>
      <c r="EM59" s="40"/>
      <c r="EN59" s="41"/>
      <c r="EO59" s="41"/>
      <c r="EP59" s="41"/>
      <c r="EQ59" s="41"/>
      <c r="ER59" s="41"/>
      <c r="ES59" s="41"/>
      <c r="ET59" s="41"/>
      <c r="EU59" s="41"/>
      <c r="EV59" s="41"/>
      <c r="EW59" s="42"/>
      <c r="EX59" s="40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2"/>
      <c r="FK59" s="388">
        <f t="shared" si="1"/>
        <v>47.724</v>
      </c>
      <c r="FL59" s="388"/>
      <c r="FM59" s="388"/>
      <c r="FN59" s="388"/>
      <c r="FO59" s="388"/>
      <c r="FP59" s="388"/>
      <c r="FQ59" s="388"/>
      <c r="FR59" s="388"/>
      <c r="FS59" s="388"/>
      <c r="FT59" s="388"/>
      <c r="FU59" s="388"/>
    </row>
    <row r="60" spans="2:177" ht="32.25" customHeight="1">
      <c r="B60" s="39"/>
      <c r="C60" s="416">
        <v>2282</v>
      </c>
      <c r="D60" s="416"/>
      <c r="E60" s="416"/>
      <c r="F60" s="416"/>
      <c r="G60" s="417" t="s">
        <v>48</v>
      </c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268">
        <v>3.33</v>
      </c>
      <c r="W60" s="268"/>
      <c r="X60" s="268"/>
      <c r="Y60" s="268"/>
      <c r="Z60" s="268"/>
      <c r="AA60" s="268"/>
      <c r="AB60" s="268"/>
      <c r="AC60" s="40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2"/>
      <c r="AO60" s="40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2"/>
      <c r="BH60" s="268">
        <f t="shared" si="2"/>
        <v>3.33</v>
      </c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68"/>
      <c r="BU60" s="268">
        <v>10.9</v>
      </c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40"/>
      <c r="CJ60" s="41"/>
      <c r="CK60" s="41"/>
      <c r="CL60" s="41"/>
      <c r="CM60" s="41"/>
      <c r="CN60" s="41"/>
      <c r="CO60" s="41"/>
      <c r="CP60" s="41"/>
      <c r="CQ60" s="42"/>
      <c r="CR60" s="40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2"/>
      <c r="DM60" s="388">
        <f t="shared" si="0"/>
        <v>10.9</v>
      </c>
      <c r="DN60" s="388"/>
      <c r="DO60" s="388"/>
      <c r="DP60" s="388"/>
      <c r="DQ60" s="388"/>
      <c r="DR60" s="388"/>
      <c r="DS60" s="388"/>
      <c r="DT60" s="388"/>
      <c r="DU60" s="388"/>
      <c r="DV60" s="388"/>
      <c r="DW60" s="388"/>
      <c r="DX60" s="388"/>
      <c r="DY60" s="388"/>
      <c r="DZ60" s="388"/>
      <c r="EA60" s="268">
        <v>13.4</v>
      </c>
      <c r="EB60" s="268"/>
      <c r="EC60" s="268"/>
      <c r="ED60" s="268"/>
      <c r="EE60" s="268"/>
      <c r="EF60" s="268"/>
      <c r="EG60" s="268"/>
      <c r="EH60" s="268"/>
      <c r="EI60" s="268"/>
      <c r="EJ60" s="268"/>
      <c r="EK60" s="268"/>
      <c r="EL60" s="268"/>
      <c r="EM60" s="40"/>
      <c r="EN60" s="41"/>
      <c r="EO60" s="41"/>
      <c r="EP60" s="41"/>
      <c r="EQ60" s="41"/>
      <c r="ER60" s="41"/>
      <c r="ES60" s="41"/>
      <c r="ET60" s="41"/>
      <c r="EU60" s="41"/>
      <c r="EV60" s="41"/>
      <c r="EW60" s="42"/>
      <c r="EX60" s="40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2"/>
      <c r="FK60" s="388">
        <f t="shared" si="1"/>
        <v>13.4</v>
      </c>
      <c r="FL60" s="388"/>
      <c r="FM60" s="388"/>
      <c r="FN60" s="388"/>
      <c r="FO60" s="388"/>
      <c r="FP60" s="388"/>
      <c r="FQ60" s="388"/>
      <c r="FR60" s="388"/>
      <c r="FS60" s="388"/>
      <c r="FT60" s="388"/>
      <c r="FU60" s="388"/>
    </row>
    <row r="61" spans="2:177" ht="11.25" customHeight="1">
      <c r="B61" s="39"/>
      <c r="C61" s="416">
        <v>2800</v>
      </c>
      <c r="D61" s="416"/>
      <c r="E61" s="416"/>
      <c r="F61" s="416"/>
      <c r="G61" s="417" t="s">
        <v>49</v>
      </c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268">
        <v>101.76417</v>
      </c>
      <c r="W61" s="268"/>
      <c r="X61" s="268"/>
      <c r="Y61" s="268"/>
      <c r="Z61" s="268"/>
      <c r="AA61" s="268"/>
      <c r="AB61" s="268"/>
      <c r="AC61" s="40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2"/>
      <c r="AO61" s="40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2"/>
      <c r="BH61" s="268">
        <f t="shared" si="2"/>
        <v>101.76417</v>
      </c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>
        <v>7.015</v>
      </c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40"/>
      <c r="CJ61" s="41"/>
      <c r="CK61" s="41"/>
      <c r="CL61" s="41"/>
      <c r="CM61" s="41"/>
      <c r="CN61" s="41"/>
      <c r="CO61" s="41"/>
      <c r="CP61" s="41"/>
      <c r="CQ61" s="42"/>
      <c r="CR61" s="40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2"/>
      <c r="DM61" s="388">
        <f t="shared" si="0"/>
        <v>7.015</v>
      </c>
      <c r="DN61" s="388"/>
      <c r="DO61" s="388"/>
      <c r="DP61" s="388"/>
      <c r="DQ61" s="388"/>
      <c r="DR61" s="388"/>
      <c r="DS61" s="388"/>
      <c r="DT61" s="388"/>
      <c r="DU61" s="388"/>
      <c r="DV61" s="388"/>
      <c r="DW61" s="388"/>
      <c r="DX61" s="388"/>
      <c r="DY61" s="388"/>
      <c r="DZ61" s="388"/>
      <c r="EA61" s="268">
        <v>7.06</v>
      </c>
      <c r="EB61" s="268"/>
      <c r="EC61" s="268"/>
      <c r="ED61" s="268"/>
      <c r="EE61" s="268"/>
      <c r="EF61" s="268"/>
      <c r="EG61" s="268"/>
      <c r="EH61" s="268"/>
      <c r="EI61" s="268"/>
      <c r="EJ61" s="268"/>
      <c r="EK61" s="268"/>
      <c r="EL61" s="268"/>
      <c r="EM61" s="40"/>
      <c r="EN61" s="41"/>
      <c r="EO61" s="41"/>
      <c r="EP61" s="41"/>
      <c r="EQ61" s="41"/>
      <c r="ER61" s="41"/>
      <c r="ES61" s="41"/>
      <c r="ET61" s="41"/>
      <c r="EU61" s="41"/>
      <c r="EV61" s="41"/>
      <c r="EW61" s="42"/>
      <c r="EX61" s="40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2"/>
      <c r="FK61" s="388">
        <f t="shared" si="1"/>
        <v>7.06</v>
      </c>
      <c r="FL61" s="388"/>
      <c r="FM61" s="388"/>
      <c r="FN61" s="388"/>
      <c r="FO61" s="388"/>
      <c r="FP61" s="388"/>
      <c r="FQ61" s="388"/>
      <c r="FR61" s="388"/>
      <c r="FS61" s="388"/>
      <c r="FT61" s="388"/>
      <c r="FU61" s="388"/>
    </row>
    <row r="62" spans="2:177" ht="21.75" customHeight="1">
      <c r="B62" s="39"/>
      <c r="C62" s="416">
        <v>3110</v>
      </c>
      <c r="D62" s="416"/>
      <c r="E62" s="416"/>
      <c r="F62" s="416"/>
      <c r="G62" s="417" t="s">
        <v>50</v>
      </c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0"/>
      <c r="W62" s="41"/>
      <c r="X62" s="41"/>
      <c r="Y62" s="41"/>
      <c r="Z62" s="41"/>
      <c r="AA62" s="41"/>
      <c r="AB62" s="42"/>
      <c r="AC62" s="268">
        <v>459.118</v>
      </c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>
        <f>AC62</f>
        <v>459.118</v>
      </c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  <c r="AZ62" s="268"/>
      <c r="BA62" s="268"/>
      <c r="BB62" s="268"/>
      <c r="BC62" s="268"/>
      <c r="BD62" s="268"/>
      <c r="BE62" s="268"/>
      <c r="BF62" s="268"/>
      <c r="BG62" s="268"/>
      <c r="BH62" s="268">
        <f>AO62</f>
        <v>459.118</v>
      </c>
      <c r="BI62" s="268"/>
      <c r="BJ62" s="268"/>
      <c r="BK62" s="268"/>
      <c r="BL62" s="268"/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>
        <v>419.85</v>
      </c>
      <c r="CJ62" s="268"/>
      <c r="CK62" s="268"/>
      <c r="CL62" s="268"/>
      <c r="CM62" s="268"/>
      <c r="CN62" s="268"/>
      <c r="CO62" s="268"/>
      <c r="CP62" s="268"/>
      <c r="CQ62" s="268"/>
      <c r="CR62" s="268">
        <v>419.85</v>
      </c>
      <c r="CS62" s="268"/>
      <c r="CT62" s="268"/>
      <c r="CU62" s="268"/>
      <c r="CV62" s="268"/>
      <c r="CW62" s="268"/>
      <c r="CX62" s="268"/>
      <c r="CY62" s="268"/>
      <c r="CZ62" s="268"/>
      <c r="DA62" s="268"/>
      <c r="DB62" s="268"/>
      <c r="DC62" s="268"/>
      <c r="DD62" s="268"/>
      <c r="DE62" s="268"/>
      <c r="DF62" s="268"/>
      <c r="DG62" s="268"/>
      <c r="DH62" s="268"/>
      <c r="DI62" s="268"/>
      <c r="DJ62" s="268"/>
      <c r="DK62" s="268"/>
      <c r="DL62" s="268"/>
      <c r="DM62" s="388">
        <f>CR62</f>
        <v>419.85</v>
      </c>
      <c r="DN62" s="388"/>
      <c r="DO62" s="388"/>
      <c r="DP62" s="388"/>
      <c r="DQ62" s="388"/>
      <c r="DR62" s="388"/>
      <c r="DS62" s="388"/>
      <c r="DT62" s="388"/>
      <c r="DU62" s="388"/>
      <c r="DV62" s="388"/>
      <c r="DW62" s="388"/>
      <c r="DX62" s="388"/>
      <c r="DY62" s="388"/>
      <c r="DZ62" s="388"/>
      <c r="EA62" s="268"/>
      <c r="EB62" s="268"/>
      <c r="EC62" s="268"/>
      <c r="ED62" s="268"/>
      <c r="EE62" s="268"/>
      <c r="EF62" s="268"/>
      <c r="EG62" s="268"/>
      <c r="EH62" s="268"/>
      <c r="EI62" s="268"/>
      <c r="EJ62" s="268"/>
      <c r="EK62" s="268"/>
      <c r="EL62" s="268"/>
      <c r="EM62" s="268">
        <v>193.6</v>
      </c>
      <c r="EN62" s="268"/>
      <c r="EO62" s="268"/>
      <c r="EP62" s="268"/>
      <c r="EQ62" s="268"/>
      <c r="ER62" s="268"/>
      <c r="ES62" s="268"/>
      <c r="ET62" s="268"/>
      <c r="EU62" s="268"/>
      <c r="EV62" s="268"/>
      <c r="EW62" s="268"/>
      <c r="EX62" s="268">
        <f>EM62</f>
        <v>193.6</v>
      </c>
      <c r="EY62" s="268"/>
      <c r="EZ62" s="268"/>
      <c r="FA62" s="268"/>
      <c r="FB62" s="268"/>
      <c r="FC62" s="268"/>
      <c r="FD62" s="268"/>
      <c r="FE62" s="268"/>
      <c r="FF62" s="268"/>
      <c r="FG62" s="268"/>
      <c r="FH62" s="268"/>
      <c r="FI62" s="268"/>
      <c r="FJ62" s="268"/>
      <c r="FK62" s="388">
        <f>EX62</f>
        <v>193.6</v>
      </c>
      <c r="FL62" s="388"/>
      <c r="FM62" s="388"/>
      <c r="FN62" s="388"/>
      <c r="FO62" s="388"/>
      <c r="FP62" s="388"/>
      <c r="FQ62" s="388"/>
      <c r="FR62" s="388"/>
      <c r="FS62" s="388"/>
      <c r="FT62" s="388"/>
      <c r="FU62" s="388"/>
    </row>
    <row r="63" spans="2:177" ht="11.25" customHeight="1">
      <c r="B63" s="39"/>
      <c r="C63" s="416">
        <v>3132</v>
      </c>
      <c r="D63" s="416"/>
      <c r="E63" s="416"/>
      <c r="F63" s="416"/>
      <c r="G63" s="417" t="s">
        <v>51</v>
      </c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0"/>
      <c r="W63" s="41"/>
      <c r="X63" s="41"/>
      <c r="Y63" s="41"/>
      <c r="Z63" s="41"/>
      <c r="AA63" s="41"/>
      <c r="AB63" s="42"/>
      <c r="AC63" s="268">
        <v>128.38</v>
      </c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>
        <f>AC63</f>
        <v>128.38</v>
      </c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>
        <f>AO63</f>
        <v>128.38</v>
      </c>
      <c r="BI63" s="268"/>
      <c r="BJ63" s="268"/>
      <c r="BK63" s="268"/>
      <c r="BL63" s="268"/>
      <c r="BM63" s="268"/>
      <c r="BN63" s="268"/>
      <c r="BO63" s="268"/>
      <c r="BP63" s="268"/>
      <c r="BQ63" s="268"/>
      <c r="BR63" s="268"/>
      <c r="BS63" s="268"/>
      <c r="BT63" s="268"/>
      <c r="BU63" s="268"/>
      <c r="BV63" s="268"/>
      <c r="BW63" s="268"/>
      <c r="BX63" s="268"/>
      <c r="BY63" s="268"/>
      <c r="BZ63" s="268"/>
      <c r="CA63" s="268"/>
      <c r="CB63" s="268"/>
      <c r="CC63" s="268"/>
      <c r="CD63" s="268"/>
      <c r="CE63" s="268"/>
      <c r="CF63" s="268"/>
      <c r="CG63" s="268"/>
      <c r="CH63" s="268"/>
      <c r="CI63" s="268">
        <f>BU63</f>
        <v>0</v>
      </c>
      <c r="CJ63" s="268"/>
      <c r="CK63" s="268"/>
      <c r="CL63" s="268"/>
      <c r="CM63" s="268"/>
      <c r="CN63" s="268"/>
      <c r="CO63" s="268"/>
      <c r="CP63" s="268"/>
      <c r="CQ63" s="268"/>
      <c r="CR63" s="268">
        <f>CI63</f>
        <v>0</v>
      </c>
      <c r="CS63" s="268"/>
      <c r="CT63" s="268"/>
      <c r="CU63" s="268"/>
      <c r="CV63" s="268"/>
      <c r="CW63" s="268"/>
      <c r="CX63" s="268"/>
      <c r="CY63" s="268"/>
      <c r="CZ63" s="268"/>
      <c r="DA63" s="268"/>
      <c r="DB63" s="268"/>
      <c r="DC63" s="268"/>
      <c r="DD63" s="268"/>
      <c r="DE63" s="268"/>
      <c r="DF63" s="268"/>
      <c r="DG63" s="268"/>
      <c r="DH63" s="268"/>
      <c r="DI63" s="268"/>
      <c r="DJ63" s="268"/>
      <c r="DK63" s="268"/>
      <c r="DL63" s="268"/>
      <c r="DM63" s="388">
        <f t="shared" si="0"/>
        <v>0</v>
      </c>
      <c r="DN63" s="388"/>
      <c r="DO63" s="388"/>
      <c r="DP63" s="388"/>
      <c r="DQ63" s="388"/>
      <c r="DR63" s="388"/>
      <c r="DS63" s="388"/>
      <c r="DT63" s="388"/>
      <c r="DU63" s="388"/>
      <c r="DV63" s="388"/>
      <c r="DW63" s="388"/>
      <c r="DX63" s="388"/>
      <c r="DY63" s="388"/>
      <c r="DZ63" s="388"/>
      <c r="EA63" s="268"/>
      <c r="EB63" s="268"/>
      <c r="EC63" s="268"/>
      <c r="ED63" s="268"/>
      <c r="EE63" s="268"/>
      <c r="EF63" s="268"/>
      <c r="EG63" s="268"/>
      <c r="EH63" s="268"/>
      <c r="EI63" s="268"/>
      <c r="EJ63" s="268"/>
      <c r="EK63" s="268"/>
      <c r="EL63" s="268"/>
      <c r="EM63" s="268">
        <f>EA63</f>
        <v>0</v>
      </c>
      <c r="EN63" s="268"/>
      <c r="EO63" s="268"/>
      <c r="EP63" s="268"/>
      <c r="EQ63" s="268"/>
      <c r="ER63" s="268"/>
      <c r="ES63" s="268"/>
      <c r="ET63" s="268"/>
      <c r="EU63" s="268"/>
      <c r="EV63" s="268"/>
      <c r="EW63" s="268"/>
      <c r="EX63" s="268">
        <f>EA63</f>
        <v>0</v>
      </c>
      <c r="EY63" s="268"/>
      <c r="EZ63" s="268"/>
      <c r="FA63" s="268"/>
      <c r="FB63" s="268"/>
      <c r="FC63" s="268"/>
      <c r="FD63" s="268"/>
      <c r="FE63" s="268"/>
      <c r="FF63" s="268"/>
      <c r="FG63" s="268"/>
      <c r="FH63" s="268"/>
      <c r="FI63" s="268"/>
      <c r="FJ63" s="268"/>
      <c r="FK63" s="388">
        <f t="shared" si="1"/>
        <v>0</v>
      </c>
      <c r="FL63" s="388"/>
      <c r="FM63" s="388"/>
      <c r="FN63" s="388"/>
      <c r="FO63" s="388"/>
      <c r="FP63" s="388"/>
      <c r="FQ63" s="388"/>
      <c r="FR63" s="388"/>
      <c r="FS63" s="388"/>
      <c r="FT63" s="388"/>
      <c r="FU63" s="388"/>
    </row>
    <row r="64" spans="2:177" ht="11.25" customHeight="1">
      <c r="B64" s="39"/>
      <c r="C64" s="43"/>
      <c r="D64" s="44"/>
      <c r="E64" s="44"/>
      <c r="F64" s="45"/>
      <c r="G64" s="415" t="s">
        <v>33</v>
      </c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307">
        <f>SUM(V51:AB63)</f>
        <v>16310.248169999999</v>
      </c>
      <c r="W64" s="307"/>
      <c r="X64" s="307"/>
      <c r="Y64" s="307"/>
      <c r="Z64" s="307"/>
      <c r="AA64" s="307"/>
      <c r="AB64" s="307"/>
      <c r="AC64" s="283">
        <f>SUM(AC51:AN63)</f>
        <v>587.498</v>
      </c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>
        <f>SUM(AO51:BG63)</f>
        <v>587.498</v>
      </c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307">
        <f>SUM(BH51:BT63)</f>
        <v>16897.74617</v>
      </c>
      <c r="BI64" s="307"/>
      <c r="BJ64" s="307"/>
      <c r="BK64" s="307"/>
      <c r="BL64" s="307"/>
      <c r="BM64" s="307"/>
      <c r="BN64" s="307"/>
      <c r="BO64" s="307"/>
      <c r="BP64" s="307"/>
      <c r="BQ64" s="307"/>
      <c r="BR64" s="307"/>
      <c r="BS64" s="307"/>
      <c r="BT64" s="307"/>
      <c r="BU64" s="307">
        <f>SUM(BU51:CH63)</f>
        <v>21723.01</v>
      </c>
      <c r="BV64" s="307"/>
      <c r="BW64" s="307"/>
      <c r="BX64" s="307"/>
      <c r="BY64" s="307"/>
      <c r="BZ64" s="307"/>
      <c r="CA64" s="307"/>
      <c r="CB64" s="307"/>
      <c r="CC64" s="307"/>
      <c r="CD64" s="307"/>
      <c r="CE64" s="307"/>
      <c r="CF64" s="307"/>
      <c r="CG64" s="307"/>
      <c r="CH64" s="307"/>
      <c r="CI64" s="283">
        <f>CI62</f>
        <v>419.85</v>
      </c>
      <c r="CJ64" s="283"/>
      <c r="CK64" s="283"/>
      <c r="CL64" s="283"/>
      <c r="CM64" s="283"/>
      <c r="CN64" s="283"/>
      <c r="CO64" s="283"/>
      <c r="CP64" s="283"/>
      <c r="CQ64" s="283"/>
      <c r="CR64" s="283">
        <f>CR62</f>
        <v>419.85</v>
      </c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307">
        <f>SUM(DM51:DZ63)</f>
        <v>22142.859999999997</v>
      </c>
      <c r="DN64" s="307"/>
      <c r="DO64" s="307"/>
      <c r="DP64" s="307"/>
      <c r="DQ64" s="307"/>
      <c r="DR64" s="307"/>
      <c r="DS64" s="307"/>
      <c r="DT64" s="307"/>
      <c r="DU64" s="307"/>
      <c r="DV64" s="307"/>
      <c r="DW64" s="307"/>
      <c r="DX64" s="307"/>
      <c r="DY64" s="307"/>
      <c r="DZ64" s="307"/>
      <c r="EA64" s="307">
        <f>SUM(EA51:EL63)</f>
        <v>32977</v>
      </c>
      <c r="EB64" s="307"/>
      <c r="EC64" s="307"/>
      <c r="ED64" s="307"/>
      <c r="EE64" s="307"/>
      <c r="EF64" s="307"/>
      <c r="EG64" s="307"/>
      <c r="EH64" s="307"/>
      <c r="EI64" s="307"/>
      <c r="EJ64" s="307"/>
      <c r="EK64" s="307"/>
      <c r="EL64" s="307"/>
      <c r="EM64" s="283">
        <f>EM62+EM63</f>
        <v>193.6</v>
      </c>
      <c r="EN64" s="283"/>
      <c r="EO64" s="283"/>
      <c r="EP64" s="283"/>
      <c r="EQ64" s="283"/>
      <c r="ER64" s="283"/>
      <c r="ES64" s="283"/>
      <c r="ET64" s="283"/>
      <c r="EU64" s="283"/>
      <c r="EV64" s="283"/>
      <c r="EW64" s="283"/>
      <c r="EX64" s="283">
        <f>EX63+EX62</f>
        <v>193.6</v>
      </c>
      <c r="EY64" s="283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307">
        <f>SUM(FK51:FU63)</f>
        <v>33170.6</v>
      </c>
      <c r="FL64" s="307"/>
      <c r="FM64" s="307"/>
      <c r="FN64" s="307"/>
      <c r="FO64" s="307"/>
      <c r="FP64" s="307"/>
      <c r="FQ64" s="307"/>
      <c r="FR64" s="307"/>
      <c r="FS64" s="307"/>
      <c r="FT64" s="307"/>
      <c r="FU64" s="307"/>
    </row>
    <row r="65" ht="11.25" customHeight="1">
      <c r="ES65" s="109"/>
    </row>
    <row r="66" spans="2:157" ht="11.25" customHeight="1">
      <c r="B66" s="316" t="s">
        <v>52</v>
      </c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316"/>
      <c r="BA66" s="316"/>
      <c r="BB66" s="316"/>
      <c r="BC66" s="316"/>
      <c r="BD66" s="316"/>
      <c r="BE66" s="316"/>
      <c r="BF66" s="316"/>
      <c r="BG66" s="316"/>
      <c r="BH66" s="316"/>
      <c r="BI66" s="316"/>
      <c r="BJ66" s="316"/>
      <c r="BK66" s="316"/>
      <c r="BL66" s="316"/>
      <c r="BM66" s="316"/>
      <c r="BN66" s="316"/>
      <c r="BO66" s="316"/>
      <c r="BP66" s="316"/>
      <c r="BQ66" s="316"/>
      <c r="BR66" s="316"/>
      <c r="BS66" s="316"/>
      <c r="BT66" s="316"/>
      <c r="BU66" s="316"/>
      <c r="BV66" s="316"/>
      <c r="BW66" s="316"/>
      <c r="BX66" s="316"/>
      <c r="BY66" s="316"/>
      <c r="BZ66" s="316"/>
      <c r="CA66" s="316"/>
      <c r="CB66" s="316"/>
      <c r="CC66" s="316"/>
      <c r="CD66" s="316"/>
      <c r="CE66" s="316"/>
      <c r="CF66" s="316"/>
      <c r="CG66" s="316"/>
      <c r="CH66" s="316"/>
      <c r="CI66" s="316"/>
      <c r="CJ66" s="316"/>
      <c r="CK66" s="316"/>
      <c r="CL66" s="316"/>
      <c r="CM66" s="316"/>
      <c r="CN66" s="316"/>
      <c r="CO66" s="316"/>
      <c r="CP66" s="316"/>
      <c r="CQ66" s="316"/>
      <c r="CR66" s="316"/>
      <c r="CS66" s="316"/>
      <c r="CT66" s="316"/>
      <c r="CU66" s="316"/>
      <c r="CV66" s="316"/>
      <c r="CW66" s="316"/>
      <c r="CX66" s="316"/>
      <c r="CY66" s="316"/>
      <c r="CZ66" s="316"/>
      <c r="DA66" s="316"/>
      <c r="DB66" s="316"/>
      <c r="DC66" s="316"/>
      <c r="DD66" s="316"/>
      <c r="DE66" s="316"/>
      <c r="DF66" s="316"/>
      <c r="DG66" s="316"/>
      <c r="DH66" s="316"/>
      <c r="DI66" s="316"/>
      <c r="DJ66" s="316"/>
      <c r="DK66" s="316"/>
      <c r="DL66" s="316"/>
      <c r="DM66" s="316"/>
      <c r="DN66" s="316"/>
      <c r="DO66" s="316"/>
      <c r="DP66" s="316"/>
      <c r="DQ66" s="316"/>
      <c r="DR66" s="316"/>
      <c r="DS66" s="316"/>
      <c r="DT66" s="316"/>
      <c r="DU66" s="316"/>
      <c r="DV66" s="316"/>
      <c r="DW66" s="316"/>
      <c r="DX66" s="316"/>
      <c r="DY66" s="316"/>
      <c r="DZ66" s="316"/>
      <c r="EA66" s="316"/>
      <c r="EB66" s="316"/>
      <c r="EC66" s="316"/>
      <c r="ED66" s="316"/>
      <c r="EE66" s="316"/>
      <c r="EF66" s="316"/>
      <c r="EG66" s="316"/>
      <c r="EH66" s="316"/>
      <c r="EI66" s="316"/>
      <c r="EJ66" s="316"/>
      <c r="EK66" s="316"/>
      <c r="EL66" s="316"/>
      <c r="EM66" s="316"/>
      <c r="EN66" s="316"/>
      <c r="EO66" s="316"/>
      <c r="EP66" s="316"/>
      <c r="EQ66" s="316"/>
      <c r="ER66" s="316"/>
      <c r="ES66" s="316"/>
      <c r="ET66" s="316"/>
      <c r="EU66" s="316"/>
      <c r="EV66" s="316"/>
      <c r="EW66" s="316"/>
      <c r="EX66" s="316"/>
      <c r="EY66" s="316"/>
      <c r="EZ66" s="316"/>
      <c r="FA66" s="316"/>
    </row>
    <row r="67" s="1" customFormat="1" ht="11.25" customHeight="1">
      <c r="FB67" s="2" t="s">
        <v>16</v>
      </c>
    </row>
    <row r="68" spans="2:178" s="30" customFormat="1" ht="11.25" customHeight="1">
      <c r="B68" s="335" t="s">
        <v>17</v>
      </c>
      <c r="C68" s="335" t="s">
        <v>53</v>
      </c>
      <c r="D68" s="335"/>
      <c r="E68" s="335"/>
      <c r="F68" s="335"/>
      <c r="G68" s="335"/>
      <c r="H68" s="335" t="s">
        <v>19</v>
      </c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77" t="s">
        <v>20</v>
      </c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7"/>
      <c r="AJ68" s="377"/>
      <c r="AK68" s="377"/>
      <c r="AL68" s="377"/>
      <c r="AM68" s="377"/>
      <c r="AN68" s="377"/>
      <c r="AO68" s="377"/>
      <c r="AP68" s="377"/>
      <c r="AQ68" s="377"/>
      <c r="AR68" s="377"/>
      <c r="AS68" s="377"/>
      <c r="AT68" s="377"/>
      <c r="AU68" s="377"/>
      <c r="AV68" s="377"/>
      <c r="AW68" s="377"/>
      <c r="AX68" s="377"/>
      <c r="AY68" s="377"/>
      <c r="AZ68" s="377"/>
      <c r="BA68" s="377"/>
      <c r="BB68" s="377"/>
      <c r="BC68" s="377"/>
      <c r="BD68" s="377"/>
      <c r="BE68" s="377"/>
      <c r="BF68" s="377"/>
      <c r="BG68" s="377"/>
      <c r="BH68" s="377"/>
      <c r="BI68" s="377"/>
      <c r="BJ68" s="377"/>
      <c r="BK68" s="377"/>
      <c r="BL68" s="377"/>
      <c r="BM68" s="377"/>
      <c r="BN68" s="377"/>
      <c r="BO68" s="377"/>
      <c r="BP68" s="377"/>
      <c r="BQ68" s="377"/>
      <c r="BR68" s="377"/>
      <c r="BS68" s="377"/>
      <c r="BT68" s="377"/>
      <c r="BU68" s="377" t="s">
        <v>21</v>
      </c>
      <c r="BV68" s="377"/>
      <c r="BW68" s="377"/>
      <c r="BX68" s="377"/>
      <c r="BY68" s="377"/>
      <c r="BZ68" s="377"/>
      <c r="CA68" s="377"/>
      <c r="CB68" s="377"/>
      <c r="CC68" s="377"/>
      <c r="CD68" s="377"/>
      <c r="CE68" s="377"/>
      <c r="CF68" s="377"/>
      <c r="CG68" s="377"/>
      <c r="CH68" s="377"/>
      <c r="CI68" s="377"/>
      <c r="CJ68" s="377"/>
      <c r="CK68" s="377"/>
      <c r="CL68" s="377"/>
      <c r="CM68" s="377"/>
      <c r="CN68" s="377"/>
      <c r="CO68" s="377"/>
      <c r="CP68" s="377"/>
      <c r="CQ68" s="377"/>
      <c r="CR68" s="377"/>
      <c r="CS68" s="377"/>
      <c r="CT68" s="377"/>
      <c r="CU68" s="377"/>
      <c r="CV68" s="377"/>
      <c r="CW68" s="377"/>
      <c r="CX68" s="377"/>
      <c r="CY68" s="377"/>
      <c r="CZ68" s="377"/>
      <c r="DA68" s="377"/>
      <c r="DB68" s="377"/>
      <c r="DC68" s="377"/>
      <c r="DD68" s="377"/>
      <c r="DE68" s="377"/>
      <c r="DF68" s="377"/>
      <c r="DG68" s="377"/>
      <c r="DH68" s="377"/>
      <c r="DI68" s="377"/>
      <c r="DJ68" s="377"/>
      <c r="DK68" s="377"/>
      <c r="DL68" s="377"/>
      <c r="DM68" s="377"/>
      <c r="DN68" s="377"/>
      <c r="DO68" s="377"/>
      <c r="DP68" s="377"/>
      <c r="DQ68" s="377"/>
      <c r="DR68" s="377"/>
      <c r="DS68" s="377"/>
      <c r="DT68" s="377"/>
      <c r="DU68" s="377"/>
      <c r="DV68" s="377"/>
      <c r="DW68" s="377"/>
      <c r="DX68" s="377"/>
      <c r="DY68" s="377"/>
      <c r="DZ68" s="377"/>
      <c r="EA68" s="377" t="s">
        <v>22</v>
      </c>
      <c r="EB68" s="377"/>
      <c r="EC68" s="377"/>
      <c r="ED68" s="377"/>
      <c r="EE68" s="377"/>
      <c r="EF68" s="377"/>
      <c r="EG68" s="377"/>
      <c r="EH68" s="377"/>
      <c r="EI68" s="377"/>
      <c r="EJ68" s="377"/>
      <c r="EK68" s="377"/>
      <c r="EL68" s="377"/>
      <c r="EM68" s="377"/>
      <c r="EN68" s="377"/>
      <c r="EO68" s="377"/>
      <c r="EP68" s="377"/>
      <c r="EQ68" s="377"/>
      <c r="ER68" s="377"/>
      <c r="ES68" s="377"/>
      <c r="ET68" s="377"/>
      <c r="EU68" s="377"/>
      <c r="EV68" s="377"/>
      <c r="EW68" s="377"/>
      <c r="EX68" s="377"/>
      <c r="EY68" s="377"/>
      <c r="EZ68" s="377"/>
      <c r="FA68" s="377"/>
      <c r="FB68" s="377"/>
      <c r="FC68" s="377"/>
      <c r="FD68" s="377"/>
      <c r="FE68" s="377"/>
      <c r="FF68" s="377"/>
      <c r="FG68" s="377"/>
      <c r="FH68" s="377"/>
      <c r="FI68" s="377"/>
      <c r="FJ68" s="377"/>
      <c r="FK68" s="377"/>
      <c r="FL68" s="377"/>
      <c r="FM68" s="377"/>
      <c r="FN68" s="377"/>
      <c r="FO68" s="377"/>
      <c r="FP68" s="377"/>
      <c r="FQ68" s="377"/>
      <c r="FR68" s="377"/>
      <c r="FS68" s="377"/>
      <c r="FT68" s="377"/>
      <c r="FU68" s="377"/>
      <c r="FV68" s="377"/>
    </row>
    <row r="69" spans="2:178" s="30" customFormat="1" ht="30.75" customHeight="1">
      <c r="B69" s="336"/>
      <c r="C69" s="410"/>
      <c r="D69" s="411"/>
      <c r="E69" s="411"/>
      <c r="F69" s="411"/>
      <c r="G69" s="412"/>
      <c r="H69" s="410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  <c r="T69" s="411"/>
      <c r="U69" s="412"/>
      <c r="V69" s="288" t="s">
        <v>23</v>
      </c>
      <c r="W69" s="288"/>
      <c r="X69" s="288"/>
      <c r="Y69" s="288"/>
      <c r="Z69" s="288"/>
      <c r="AA69" s="288"/>
      <c r="AB69" s="288"/>
      <c r="AC69" s="288" t="s">
        <v>24</v>
      </c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409" t="s">
        <v>25</v>
      </c>
      <c r="AP69" s="409"/>
      <c r="AQ69" s="409"/>
      <c r="AR69" s="409"/>
      <c r="AS69" s="409"/>
      <c r="AT69" s="409"/>
      <c r="AU69" s="409"/>
      <c r="AV69" s="409"/>
      <c r="AW69" s="409"/>
      <c r="AX69" s="409"/>
      <c r="AY69" s="409"/>
      <c r="AZ69" s="409"/>
      <c r="BA69" s="409"/>
      <c r="BB69" s="409"/>
      <c r="BC69" s="409"/>
      <c r="BD69" s="409"/>
      <c r="BE69" s="409"/>
      <c r="BF69" s="409"/>
      <c r="BG69" s="288" t="s">
        <v>26</v>
      </c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 t="s">
        <v>23</v>
      </c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 t="s">
        <v>24</v>
      </c>
      <c r="CJ69" s="288"/>
      <c r="CK69" s="288"/>
      <c r="CL69" s="288"/>
      <c r="CM69" s="288"/>
      <c r="CN69" s="288"/>
      <c r="CO69" s="288"/>
      <c r="CP69" s="288"/>
      <c r="CQ69" s="288"/>
      <c r="CR69" s="409" t="s">
        <v>25</v>
      </c>
      <c r="CS69" s="409"/>
      <c r="CT69" s="409"/>
      <c r="CU69" s="409"/>
      <c r="CV69" s="409"/>
      <c r="CW69" s="409"/>
      <c r="CX69" s="409"/>
      <c r="CY69" s="409"/>
      <c r="CZ69" s="409"/>
      <c r="DA69" s="409"/>
      <c r="DB69" s="409"/>
      <c r="DC69" s="409"/>
      <c r="DD69" s="409"/>
      <c r="DE69" s="409"/>
      <c r="DF69" s="409"/>
      <c r="DG69" s="409"/>
      <c r="DH69" s="409"/>
      <c r="DI69" s="409"/>
      <c r="DJ69" s="409"/>
      <c r="DK69" s="409"/>
      <c r="DL69" s="409"/>
      <c r="DM69" s="288" t="s">
        <v>27</v>
      </c>
      <c r="DN69" s="288"/>
      <c r="DO69" s="288"/>
      <c r="DP69" s="288"/>
      <c r="DQ69" s="288"/>
      <c r="DR69" s="288"/>
      <c r="DS69" s="288"/>
      <c r="DT69" s="288"/>
      <c r="DU69" s="288"/>
      <c r="DV69" s="288"/>
      <c r="DW69" s="288"/>
      <c r="DX69" s="288"/>
      <c r="DY69" s="288"/>
      <c r="DZ69" s="288"/>
      <c r="EA69" s="288" t="s">
        <v>23</v>
      </c>
      <c r="EB69" s="288"/>
      <c r="EC69" s="288"/>
      <c r="ED69" s="288"/>
      <c r="EE69" s="288"/>
      <c r="EF69" s="288"/>
      <c r="EG69" s="288"/>
      <c r="EH69" s="288"/>
      <c r="EI69" s="288"/>
      <c r="EJ69" s="288"/>
      <c r="EK69" s="288"/>
      <c r="EL69" s="288" t="s">
        <v>24</v>
      </c>
      <c r="EM69" s="288"/>
      <c r="EN69" s="288"/>
      <c r="EO69" s="288"/>
      <c r="EP69" s="288"/>
      <c r="EQ69" s="288"/>
      <c r="ER69" s="288"/>
      <c r="ES69" s="288"/>
      <c r="ET69" s="288"/>
      <c r="EU69" s="288"/>
      <c r="EV69" s="288"/>
      <c r="EW69" s="288"/>
      <c r="EX69" s="288"/>
      <c r="EY69" s="409" t="s">
        <v>25</v>
      </c>
      <c r="EZ69" s="409"/>
      <c r="FA69" s="409"/>
      <c r="FB69" s="409"/>
      <c r="FC69" s="409"/>
      <c r="FD69" s="409"/>
      <c r="FE69" s="409"/>
      <c r="FF69" s="409"/>
      <c r="FG69" s="409"/>
      <c r="FH69" s="409"/>
      <c r="FI69" s="409"/>
      <c r="FJ69" s="409"/>
      <c r="FK69" s="409"/>
      <c r="FL69" s="288" t="s">
        <v>28</v>
      </c>
      <c r="FM69" s="288"/>
      <c r="FN69" s="288"/>
      <c r="FO69" s="288"/>
      <c r="FP69" s="288"/>
      <c r="FQ69" s="288"/>
      <c r="FR69" s="288"/>
      <c r="FS69" s="288"/>
      <c r="FT69" s="288"/>
      <c r="FU69" s="288"/>
      <c r="FV69" s="288"/>
    </row>
    <row r="70" spans="1:178" ht="11.25" customHeight="1">
      <c r="A70" s="1"/>
      <c r="B70" s="33">
        <v>1</v>
      </c>
      <c r="C70" s="284">
        <v>2</v>
      </c>
      <c r="D70" s="284"/>
      <c r="E70" s="284"/>
      <c r="F70" s="284"/>
      <c r="G70" s="284"/>
      <c r="H70" s="284">
        <v>3</v>
      </c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>
        <v>4</v>
      </c>
      <c r="W70" s="284"/>
      <c r="X70" s="284"/>
      <c r="Y70" s="284"/>
      <c r="Z70" s="284"/>
      <c r="AA70" s="284"/>
      <c r="AB70" s="284"/>
      <c r="AC70" s="284">
        <v>5</v>
      </c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>
        <v>6</v>
      </c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>
        <v>7</v>
      </c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>
        <v>8</v>
      </c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>
        <v>9</v>
      </c>
      <c r="CJ70" s="284"/>
      <c r="CK70" s="284"/>
      <c r="CL70" s="284"/>
      <c r="CM70" s="284"/>
      <c r="CN70" s="284"/>
      <c r="CO70" s="284"/>
      <c r="CP70" s="284"/>
      <c r="CQ70" s="284"/>
      <c r="CR70" s="284">
        <v>10</v>
      </c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>
        <v>11</v>
      </c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>
        <v>12</v>
      </c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>
        <v>13</v>
      </c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>
        <v>14</v>
      </c>
      <c r="EZ70" s="284"/>
      <c r="FA70" s="284"/>
      <c r="FB70" s="284"/>
      <c r="FC70" s="284"/>
      <c r="FD70" s="284"/>
      <c r="FE70" s="284"/>
      <c r="FF70" s="284"/>
      <c r="FG70" s="284"/>
      <c r="FH70" s="284"/>
      <c r="FI70" s="284"/>
      <c r="FJ70" s="284"/>
      <c r="FK70" s="284"/>
      <c r="FL70" s="284">
        <v>15</v>
      </c>
      <c r="FM70" s="284"/>
      <c r="FN70" s="284"/>
      <c r="FO70" s="284"/>
      <c r="FP70" s="284"/>
      <c r="FQ70" s="284"/>
      <c r="FR70" s="284"/>
      <c r="FS70" s="284"/>
      <c r="FT70" s="284"/>
      <c r="FU70" s="284"/>
      <c r="FV70" s="284"/>
    </row>
    <row r="71" spans="2:177" ht="11.25" customHeight="1">
      <c r="B71" s="39"/>
      <c r="C71" s="43"/>
      <c r="D71" s="44"/>
      <c r="E71" s="44"/>
      <c r="F71" s="45"/>
      <c r="G71" s="298" t="s">
        <v>33</v>
      </c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46"/>
      <c r="W71" s="47"/>
      <c r="X71" s="47"/>
      <c r="Y71" s="47"/>
      <c r="Z71" s="47"/>
      <c r="AA71" s="47"/>
      <c r="AB71" s="48"/>
      <c r="AC71" s="46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8"/>
      <c r="AO71" s="46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8"/>
      <c r="BH71" s="46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8"/>
      <c r="BU71" s="46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8"/>
      <c r="CI71" s="46"/>
      <c r="CJ71" s="47"/>
      <c r="CK71" s="47"/>
      <c r="CL71" s="47"/>
      <c r="CM71" s="47"/>
      <c r="CN71" s="47"/>
      <c r="CO71" s="47"/>
      <c r="CP71" s="47"/>
      <c r="CQ71" s="48"/>
      <c r="CR71" s="46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8"/>
      <c r="DM71" s="46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8"/>
      <c r="EA71" s="46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8"/>
      <c r="EM71" s="46"/>
      <c r="EN71" s="47"/>
      <c r="EO71" s="47"/>
      <c r="EP71" s="47"/>
      <c r="EQ71" s="47"/>
      <c r="ER71" s="47"/>
      <c r="ES71" s="47"/>
      <c r="ET71" s="47"/>
      <c r="EU71" s="47"/>
      <c r="EV71" s="47"/>
      <c r="EW71" s="48"/>
      <c r="EX71" s="46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8"/>
      <c r="FK71" s="46"/>
      <c r="FL71" s="47"/>
      <c r="FM71" s="47"/>
      <c r="FN71" s="47"/>
      <c r="FO71" s="47"/>
      <c r="FP71" s="47"/>
      <c r="FQ71" s="47"/>
      <c r="FR71" s="47"/>
      <c r="FS71" s="47"/>
      <c r="FT71" s="47"/>
      <c r="FU71" s="48"/>
    </row>
    <row r="72" ht="11.25" customHeight="1"/>
    <row r="73" spans="2:157" ht="11.25" customHeight="1">
      <c r="B73" s="316" t="s">
        <v>54</v>
      </c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16"/>
      <c r="AT73" s="316"/>
      <c r="AU73" s="316"/>
      <c r="AV73" s="316"/>
      <c r="AW73" s="316"/>
      <c r="AX73" s="316"/>
      <c r="AY73" s="316"/>
      <c r="AZ73" s="316"/>
      <c r="BA73" s="316"/>
      <c r="BB73" s="316"/>
      <c r="BC73" s="316"/>
      <c r="BD73" s="316"/>
      <c r="BE73" s="316"/>
      <c r="BF73" s="316"/>
      <c r="BG73" s="316"/>
      <c r="BH73" s="316"/>
      <c r="BI73" s="316"/>
      <c r="BJ73" s="316"/>
      <c r="BK73" s="316"/>
      <c r="BL73" s="316"/>
      <c r="BM73" s="316"/>
      <c r="BN73" s="316"/>
      <c r="BO73" s="316"/>
      <c r="BP73" s="316"/>
      <c r="BQ73" s="316"/>
      <c r="BR73" s="316"/>
      <c r="BS73" s="316"/>
      <c r="BT73" s="316"/>
      <c r="BU73" s="316"/>
      <c r="BV73" s="316"/>
      <c r="BW73" s="316"/>
      <c r="BX73" s="316"/>
      <c r="BY73" s="316"/>
      <c r="BZ73" s="316"/>
      <c r="CA73" s="316"/>
      <c r="CB73" s="316"/>
      <c r="CC73" s="316"/>
      <c r="CD73" s="316"/>
      <c r="CE73" s="316"/>
      <c r="CF73" s="316"/>
      <c r="CG73" s="316"/>
      <c r="CH73" s="316"/>
      <c r="CI73" s="316"/>
      <c r="CJ73" s="316"/>
      <c r="CK73" s="316"/>
      <c r="CL73" s="316"/>
      <c r="CM73" s="316"/>
      <c r="CN73" s="316"/>
      <c r="CO73" s="316"/>
      <c r="CP73" s="316"/>
      <c r="CQ73" s="316"/>
      <c r="CR73" s="316"/>
      <c r="CS73" s="316"/>
      <c r="CT73" s="316"/>
      <c r="CU73" s="316"/>
      <c r="CV73" s="316"/>
      <c r="CW73" s="316"/>
      <c r="CX73" s="316"/>
      <c r="CY73" s="316"/>
      <c r="CZ73" s="316"/>
      <c r="DA73" s="316"/>
      <c r="DB73" s="316"/>
      <c r="DC73" s="316"/>
      <c r="DD73" s="316"/>
      <c r="DE73" s="316"/>
      <c r="DF73" s="316"/>
      <c r="DG73" s="316"/>
      <c r="DH73" s="316"/>
      <c r="DI73" s="316"/>
      <c r="DJ73" s="316"/>
      <c r="DK73" s="316"/>
      <c r="DL73" s="316"/>
      <c r="DM73" s="316"/>
      <c r="DN73" s="316"/>
      <c r="DO73" s="316"/>
      <c r="DP73" s="316"/>
      <c r="DQ73" s="316"/>
      <c r="DR73" s="316"/>
      <c r="DS73" s="316"/>
      <c r="DT73" s="316"/>
      <c r="DU73" s="316"/>
      <c r="DV73" s="316"/>
      <c r="DW73" s="316"/>
      <c r="DX73" s="316"/>
      <c r="DY73" s="316"/>
      <c r="DZ73" s="316"/>
      <c r="EA73" s="316"/>
      <c r="EB73" s="316"/>
      <c r="EC73" s="316"/>
      <c r="ED73" s="316"/>
      <c r="EE73" s="316"/>
      <c r="EF73" s="316"/>
      <c r="EG73" s="316"/>
      <c r="EH73" s="316"/>
      <c r="EI73" s="316"/>
      <c r="EJ73" s="316"/>
      <c r="EK73" s="316"/>
      <c r="EL73" s="316"/>
      <c r="EM73" s="316"/>
      <c r="EN73" s="316"/>
      <c r="EO73" s="316"/>
      <c r="EP73" s="316"/>
      <c r="EQ73" s="316"/>
      <c r="ER73" s="316"/>
      <c r="ES73" s="316"/>
      <c r="ET73" s="316"/>
      <c r="EU73" s="316"/>
      <c r="EV73" s="316"/>
      <c r="EW73" s="316"/>
      <c r="EX73" s="316"/>
      <c r="EY73" s="316"/>
      <c r="EZ73" s="316"/>
      <c r="FA73" s="316"/>
    </row>
    <row r="74" ht="11.25" customHeight="1">
      <c r="CZ74" s="2" t="s">
        <v>16</v>
      </c>
    </row>
    <row r="75" spans="2:130" s="30" customFormat="1" ht="11.25" customHeight="1">
      <c r="B75" s="335" t="s">
        <v>17</v>
      </c>
      <c r="C75" s="335" t="s">
        <v>38</v>
      </c>
      <c r="D75" s="335"/>
      <c r="E75" s="335"/>
      <c r="F75" s="335"/>
      <c r="G75" s="335"/>
      <c r="H75" s="335" t="s">
        <v>19</v>
      </c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77" t="s">
        <v>36</v>
      </c>
      <c r="W75" s="377"/>
      <c r="X75" s="377"/>
      <c r="Y75" s="377"/>
      <c r="Z75" s="377"/>
      <c r="AA75" s="377"/>
      <c r="AB75" s="377"/>
      <c r="AC75" s="377"/>
      <c r="AD75" s="377"/>
      <c r="AE75" s="377"/>
      <c r="AF75" s="377"/>
      <c r="AG75" s="377"/>
      <c r="AH75" s="377"/>
      <c r="AI75" s="377"/>
      <c r="AJ75" s="377"/>
      <c r="AK75" s="377"/>
      <c r="AL75" s="377"/>
      <c r="AM75" s="377"/>
      <c r="AN75" s="377"/>
      <c r="AO75" s="377"/>
      <c r="AP75" s="377"/>
      <c r="AQ75" s="377"/>
      <c r="AR75" s="377"/>
      <c r="AS75" s="377"/>
      <c r="AT75" s="377"/>
      <c r="AU75" s="377"/>
      <c r="AV75" s="377"/>
      <c r="AW75" s="377"/>
      <c r="AX75" s="377"/>
      <c r="AY75" s="377"/>
      <c r="AZ75" s="377"/>
      <c r="BA75" s="377"/>
      <c r="BB75" s="377"/>
      <c r="BC75" s="377"/>
      <c r="BD75" s="377"/>
      <c r="BE75" s="377"/>
      <c r="BF75" s="377"/>
      <c r="BG75" s="377"/>
      <c r="BH75" s="377"/>
      <c r="BI75" s="377"/>
      <c r="BJ75" s="377"/>
      <c r="BK75" s="377"/>
      <c r="BL75" s="377"/>
      <c r="BM75" s="377"/>
      <c r="BN75" s="377"/>
      <c r="BO75" s="377"/>
      <c r="BP75" s="377"/>
      <c r="BQ75" s="377"/>
      <c r="BR75" s="377"/>
      <c r="BS75" s="377"/>
      <c r="BT75" s="377"/>
      <c r="BU75" s="377" t="s">
        <v>186</v>
      </c>
      <c r="BV75" s="377"/>
      <c r="BW75" s="377"/>
      <c r="BX75" s="377"/>
      <c r="BY75" s="377"/>
      <c r="BZ75" s="377"/>
      <c r="CA75" s="377"/>
      <c r="CB75" s="377"/>
      <c r="CC75" s="377"/>
      <c r="CD75" s="377"/>
      <c r="CE75" s="377"/>
      <c r="CF75" s="377"/>
      <c r="CG75" s="377"/>
      <c r="CH75" s="377"/>
      <c r="CI75" s="377"/>
      <c r="CJ75" s="377"/>
      <c r="CK75" s="377"/>
      <c r="CL75" s="377"/>
      <c r="CM75" s="377"/>
      <c r="CN75" s="377"/>
      <c r="CO75" s="377"/>
      <c r="CP75" s="377"/>
      <c r="CQ75" s="377"/>
      <c r="CR75" s="377"/>
      <c r="CS75" s="377"/>
      <c r="CT75" s="377"/>
      <c r="CU75" s="377"/>
      <c r="CV75" s="377"/>
      <c r="CW75" s="377"/>
      <c r="CX75" s="377"/>
      <c r="CY75" s="377"/>
      <c r="CZ75" s="377"/>
      <c r="DA75" s="377"/>
      <c r="DB75" s="377"/>
      <c r="DC75" s="377"/>
      <c r="DD75" s="377"/>
      <c r="DE75" s="377"/>
      <c r="DF75" s="377"/>
      <c r="DG75" s="377"/>
      <c r="DH75" s="377"/>
      <c r="DI75" s="377"/>
      <c r="DJ75" s="377"/>
      <c r="DK75" s="377"/>
      <c r="DL75" s="377"/>
      <c r="DM75" s="377"/>
      <c r="DN75" s="377"/>
      <c r="DO75" s="377"/>
      <c r="DP75" s="377"/>
      <c r="DQ75" s="377"/>
      <c r="DR75" s="377"/>
      <c r="DS75" s="377"/>
      <c r="DT75" s="377"/>
      <c r="DU75" s="377"/>
      <c r="DV75" s="377"/>
      <c r="DW75" s="377"/>
      <c r="DX75" s="377"/>
      <c r="DY75" s="377"/>
      <c r="DZ75" s="377"/>
    </row>
    <row r="76" spans="2:130" s="30" customFormat="1" ht="25.5" customHeight="1">
      <c r="B76" s="336"/>
      <c r="C76" s="410"/>
      <c r="D76" s="411"/>
      <c r="E76" s="411"/>
      <c r="F76" s="411"/>
      <c r="G76" s="412"/>
      <c r="H76" s="410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1"/>
      <c r="T76" s="411"/>
      <c r="U76" s="412"/>
      <c r="V76" s="288" t="s">
        <v>23</v>
      </c>
      <c r="W76" s="288"/>
      <c r="X76" s="288"/>
      <c r="Y76" s="288"/>
      <c r="Z76" s="288"/>
      <c r="AA76" s="288"/>
      <c r="AB76" s="288"/>
      <c r="AC76" s="288" t="s">
        <v>55</v>
      </c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409" t="s">
        <v>25</v>
      </c>
      <c r="AP76" s="409"/>
      <c r="AQ76" s="409"/>
      <c r="AR76" s="409"/>
      <c r="AS76" s="409"/>
      <c r="AT76" s="409"/>
      <c r="AU76" s="409"/>
      <c r="AV76" s="409"/>
      <c r="AW76" s="409"/>
      <c r="AX76" s="409"/>
      <c r="AY76" s="409"/>
      <c r="AZ76" s="409"/>
      <c r="BA76" s="409"/>
      <c r="BB76" s="409"/>
      <c r="BC76" s="409"/>
      <c r="BD76" s="409"/>
      <c r="BE76" s="409"/>
      <c r="BF76" s="409"/>
      <c r="BG76" s="288" t="s">
        <v>26</v>
      </c>
      <c r="BH76" s="288"/>
      <c r="BI76" s="288"/>
      <c r="BJ76" s="288"/>
      <c r="BK76" s="288"/>
      <c r="BL76" s="288"/>
      <c r="BM76" s="288"/>
      <c r="BN76" s="288"/>
      <c r="BO76" s="288"/>
      <c r="BP76" s="288"/>
      <c r="BQ76" s="288"/>
      <c r="BR76" s="288"/>
      <c r="BS76" s="288"/>
      <c r="BT76" s="288"/>
      <c r="BU76" s="288" t="s">
        <v>23</v>
      </c>
      <c r="BV76" s="288"/>
      <c r="BW76" s="288"/>
      <c r="BX76" s="288"/>
      <c r="BY76" s="288"/>
      <c r="BZ76" s="288"/>
      <c r="CA76" s="288"/>
      <c r="CB76" s="288"/>
      <c r="CC76" s="288"/>
      <c r="CD76" s="288"/>
      <c r="CE76" s="288"/>
      <c r="CF76" s="288"/>
      <c r="CG76" s="288"/>
      <c r="CH76" s="288"/>
      <c r="CI76" s="288" t="s">
        <v>24</v>
      </c>
      <c r="CJ76" s="288"/>
      <c r="CK76" s="288"/>
      <c r="CL76" s="288"/>
      <c r="CM76" s="288"/>
      <c r="CN76" s="288"/>
      <c r="CO76" s="288"/>
      <c r="CP76" s="288"/>
      <c r="CQ76" s="288"/>
      <c r="CR76" s="409" t="s">
        <v>25</v>
      </c>
      <c r="CS76" s="409"/>
      <c r="CT76" s="409"/>
      <c r="CU76" s="409"/>
      <c r="CV76" s="409"/>
      <c r="CW76" s="409"/>
      <c r="CX76" s="409"/>
      <c r="CY76" s="409"/>
      <c r="CZ76" s="409"/>
      <c r="DA76" s="409"/>
      <c r="DB76" s="409"/>
      <c r="DC76" s="409"/>
      <c r="DD76" s="409"/>
      <c r="DE76" s="409"/>
      <c r="DF76" s="409"/>
      <c r="DG76" s="409"/>
      <c r="DH76" s="409"/>
      <c r="DI76" s="409"/>
      <c r="DJ76" s="409"/>
      <c r="DK76" s="409"/>
      <c r="DL76" s="409"/>
      <c r="DM76" s="288" t="s">
        <v>27</v>
      </c>
      <c r="DN76" s="288"/>
      <c r="DO76" s="288"/>
      <c r="DP76" s="288"/>
      <c r="DQ76" s="288"/>
      <c r="DR76" s="288"/>
      <c r="DS76" s="288"/>
      <c r="DT76" s="288"/>
      <c r="DU76" s="288"/>
      <c r="DV76" s="288"/>
      <c r="DW76" s="288"/>
      <c r="DX76" s="288"/>
      <c r="DY76" s="288"/>
      <c r="DZ76" s="288"/>
    </row>
    <row r="77" spans="1:130" ht="11.25" customHeight="1">
      <c r="A77" s="1"/>
      <c r="B77" s="33">
        <v>1</v>
      </c>
      <c r="C77" s="284">
        <v>2</v>
      </c>
      <c r="D77" s="284"/>
      <c r="E77" s="284"/>
      <c r="F77" s="284"/>
      <c r="G77" s="284"/>
      <c r="H77" s="284">
        <v>3</v>
      </c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>
        <v>4</v>
      </c>
      <c r="W77" s="284"/>
      <c r="X77" s="284"/>
      <c r="Y77" s="284"/>
      <c r="Z77" s="284"/>
      <c r="AA77" s="284"/>
      <c r="AB77" s="284"/>
      <c r="AC77" s="284">
        <v>5</v>
      </c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>
        <v>6</v>
      </c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>
        <v>7</v>
      </c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>
        <v>8</v>
      </c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>
        <v>9</v>
      </c>
      <c r="CJ77" s="284"/>
      <c r="CK77" s="284"/>
      <c r="CL77" s="284"/>
      <c r="CM77" s="284"/>
      <c r="CN77" s="284"/>
      <c r="CO77" s="284"/>
      <c r="CP77" s="284"/>
      <c r="CQ77" s="284"/>
      <c r="CR77" s="284">
        <v>10</v>
      </c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>
        <v>11</v>
      </c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</row>
    <row r="78" spans="2:130" s="34" customFormat="1" ht="45" customHeight="1">
      <c r="B78" s="35" t="str">
        <f>B50</f>
        <v>0810160</v>
      </c>
      <c r="C78" s="36"/>
      <c r="D78" s="37"/>
      <c r="E78" s="37"/>
      <c r="F78" s="38"/>
      <c r="G78" s="413" t="str">
        <f>G50</f>
        <v>Керівництво і управління у відповідній сфері у містах (місті Києві), селищах, селах, об'єднаних територіальних громадах</v>
      </c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07">
        <f>V92</f>
        <v>34760.70001</v>
      </c>
      <c r="W78" s="407"/>
      <c r="X78" s="407"/>
      <c r="Y78" s="407"/>
      <c r="Z78" s="407"/>
      <c r="AA78" s="407"/>
      <c r="AB78" s="407"/>
      <c r="AC78" s="406">
        <f>AC92</f>
        <v>1921</v>
      </c>
      <c r="AD78" s="406"/>
      <c r="AE78" s="406"/>
      <c r="AF78" s="406"/>
      <c r="AG78" s="406"/>
      <c r="AH78" s="406"/>
      <c r="AI78" s="406"/>
      <c r="AJ78" s="406"/>
      <c r="AK78" s="406"/>
      <c r="AL78" s="406"/>
      <c r="AM78" s="406"/>
      <c r="AN78" s="406"/>
      <c r="AO78" s="406">
        <f>AO92</f>
        <v>1921</v>
      </c>
      <c r="AP78" s="406"/>
      <c r="AQ78" s="406"/>
      <c r="AR78" s="406"/>
      <c r="AS78" s="406"/>
      <c r="AT78" s="406"/>
      <c r="AU78" s="406"/>
      <c r="AV78" s="406"/>
      <c r="AW78" s="406"/>
      <c r="AX78" s="406"/>
      <c r="AY78" s="406"/>
      <c r="AZ78" s="406"/>
      <c r="BA78" s="406"/>
      <c r="BB78" s="406"/>
      <c r="BC78" s="406"/>
      <c r="BD78" s="406"/>
      <c r="BE78" s="406"/>
      <c r="BF78" s="406"/>
      <c r="BG78" s="406"/>
      <c r="BH78" s="407">
        <f>BH92</f>
        <v>36681.70001</v>
      </c>
      <c r="BI78" s="407"/>
      <c r="BJ78" s="407"/>
      <c r="BK78" s="407"/>
      <c r="BL78" s="407"/>
      <c r="BM78" s="407"/>
      <c r="BN78" s="407"/>
      <c r="BO78" s="407"/>
      <c r="BP78" s="407"/>
      <c r="BQ78" s="407"/>
      <c r="BR78" s="407"/>
      <c r="BS78" s="407"/>
      <c r="BT78" s="407"/>
      <c r="BU78" s="407">
        <f>BU92</f>
        <v>35006.299540000015</v>
      </c>
      <c r="BV78" s="407"/>
      <c r="BW78" s="407"/>
      <c r="BX78" s="407"/>
      <c r="BY78" s="407"/>
      <c r="BZ78" s="407"/>
      <c r="CA78" s="407"/>
      <c r="CB78" s="407"/>
      <c r="CC78" s="407"/>
      <c r="CD78" s="407"/>
      <c r="CE78" s="407"/>
      <c r="CF78" s="407"/>
      <c r="CG78" s="407"/>
      <c r="CH78" s="407"/>
      <c r="CI78" s="406">
        <f>CI92</f>
        <v>1921</v>
      </c>
      <c r="CJ78" s="406"/>
      <c r="CK78" s="406"/>
      <c r="CL78" s="406"/>
      <c r="CM78" s="406"/>
      <c r="CN78" s="406"/>
      <c r="CO78" s="406"/>
      <c r="CP78" s="406"/>
      <c r="CQ78" s="406"/>
      <c r="CR78" s="406">
        <f>CR92</f>
        <v>1921</v>
      </c>
      <c r="CS78" s="406"/>
      <c r="CT78" s="406"/>
      <c r="CU78" s="406"/>
      <c r="CV78" s="406"/>
      <c r="CW78" s="406"/>
      <c r="CX78" s="406"/>
      <c r="CY78" s="406"/>
      <c r="CZ78" s="406"/>
      <c r="DA78" s="406"/>
      <c r="DB78" s="406"/>
      <c r="DC78" s="406"/>
      <c r="DD78" s="406"/>
      <c r="DE78" s="406"/>
      <c r="DF78" s="406"/>
      <c r="DG78" s="406"/>
      <c r="DH78" s="406"/>
      <c r="DI78" s="406"/>
      <c r="DJ78" s="406"/>
      <c r="DK78" s="406"/>
      <c r="DL78" s="406"/>
      <c r="DM78" s="407">
        <f>DM92</f>
        <v>36927.299540000015</v>
      </c>
      <c r="DN78" s="407"/>
      <c r="DO78" s="407"/>
      <c r="DP78" s="407"/>
      <c r="DQ78" s="407"/>
      <c r="DR78" s="407"/>
      <c r="DS78" s="407"/>
      <c r="DT78" s="407"/>
      <c r="DU78" s="407"/>
      <c r="DV78" s="407"/>
      <c r="DW78" s="407"/>
      <c r="DX78" s="407"/>
      <c r="DY78" s="407"/>
      <c r="DZ78" s="407"/>
    </row>
    <row r="79" spans="2:130" s="49" customFormat="1" ht="11.25" customHeight="1">
      <c r="B79" s="50"/>
      <c r="C79" s="414">
        <v>2111</v>
      </c>
      <c r="D79" s="414"/>
      <c r="E79" s="414"/>
      <c r="F79" s="414"/>
      <c r="G79" s="384" t="s">
        <v>39</v>
      </c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8">
        <v>26485.3</v>
      </c>
      <c r="W79" s="388"/>
      <c r="X79" s="388"/>
      <c r="Y79" s="388"/>
      <c r="Z79" s="388"/>
      <c r="AA79" s="388"/>
      <c r="AB79" s="38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406"/>
      <c r="AP79" s="406"/>
      <c r="AQ79" s="406"/>
      <c r="AR79" s="406"/>
      <c r="AS79" s="406"/>
      <c r="AT79" s="406"/>
      <c r="AU79" s="406"/>
      <c r="AV79" s="406"/>
      <c r="AW79" s="406"/>
      <c r="AX79" s="406"/>
      <c r="AY79" s="406"/>
      <c r="AZ79" s="406"/>
      <c r="BA79" s="406"/>
      <c r="BB79" s="406"/>
      <c r="BC79" s="406"/>
      <c r="BD79" s="406"/>
      <c r="BE79" s="406"/>
      <c r="BF79" s="406"/>
      <c r="BG79" s="406"/>
      <c r="BH79" s="388">
        <f>V79</f>
        <v>26485.3</v>
      </c>
      <c r="BI79" s="388"/>
      <c r="BJ79" s="388"/>
      <c r="BK79" s="388"/>
      <c r="BL79" s="388"/>
      <c r="BM79" s="388"/>
      <c r="BN79" s="388"/>
      <c r="BO79" s="388"/>
      <c r="BP79" s="388"/>
      <c r="BQ79" s="388"/>
      <c r="BR79" s="388"/>
      <c r="BS79" s="388"/>
      <c r="BT79" s="388"/>
      <c r="BU79" s="388">
        <v>26581.1</v>
      </c>
      <c r="BV79" s="388"/>
      <c r="BW79" s="388"/>
      <c r="BX79" s="388"/>
      <c r="BY79" s="388"/>
      <c r="BZ79" s="388"/>
      <c r="CA79" s="388"/>
      <c r="CB79" s="388"/>
      <c r="CC79" s="388"/>
      <c r="CD79" s="388"/>
      <c r="CE79" s="388"/>
      <c r="CF79" s="388"/>
      <c r="CG79" s="388"/>
      <c r="CH79" s="388"/>
      <c r="CI79" s="406"/>
      <c r="CJ79" s="406"/>
      <c r="CK79" s="406"/>
      <c r="CL79" s="406"/>
      <c r="CM79" s="406"/>
      <c r="CN79" s="406"/>
      <c r="CO79" s="406"/>
      <c r="CP79" s="406"/>
      <c r="CQ79" s="406"/>
      <c r="CR79" s="406"/>
      <c r="CS79" s="406"/>
      <c r="CT79" s="406"/>
      <c r="CU79" s="406"/>
      <c r="CV79" s="406"/>
      <c r="CW79" s="406"/>
      <c r="CX79" s="406"/>
      <c r="CY79" s="406"/>
      <c r="CZ79" s="406"/>
      <c r="DA79" s="406"/>
      <c r="DB79" s="406"/>
      <c r="DC79" s="406"/>
      <c r="DD79" s="406"/>
      <c r="DE79" s="406"/>
      <c r="DF79" s="406"/>
      <c r="DG79" s="406"/>
      <c r="DH79" s="406"/>
      <c r="DI79" s="406"/>
      <c r="DJ79" s="406"/>
      <c r="DK79" s="406"/>
      <c r="DL79" s="406"/>
      <c r="DM79" s="388">
        <f>BU79</f>
        <v>26581.1</v>
      </c>
      <c r="DN79" s="388"/>
      <c r="DO79" s="388"/>
      <c r="DP79" s="388"/>
      <c r="DQ79" s="388"/>
      <c r="DR79" s="388"/>
      <c r="DS79" s="388"/>
      <c r="DT79" s="388"/>
      <c r="DU79" s="388"/>
      <c r="DV79" s="388"/>
      <c r="DW79" s="388"/>
      <c r="DX79" s="388"/>
      <c r="DY79" s="388"/>
      <c r="DZ79" s="388"/>
    </row>
    <row r="80" spans="2:130" s="49" customFormat="1" ht="11.25" customHeight="1">
      <c r="B80" s="50"/>
      <c r="C80" s="414">
        <v>2120</v>
      </c>
      <c r="D80" s="414"/>
      <c r="E80" s="414"/>
      <c r="F80" s="414"/>
      <c r="G80" s="384" t="s">
        <v>40</v>
      </c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8">
        <f>ROUND((V79*0.220531),3)</f>
        <v>5840.83</v>
      </c>
      <c r="W80" s="388"/>
      <c r="X80" s="388"/>
      <c r="Y80" s="388"/>
      <c r="Z80" s="388"/>
      <c r="AA80" s="388"/>
      <c r="AB80" s="38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406"/>
      <c r="AP80" s="406"/>
      <c r="AQ80" s="406"/>
      <c r="AR80" s="406"/>
      <c r="AS80" s="406"/>
      <c r="AT80" s="406"/>
      <c r="AU80" s="406"/>
      <c r="AV80" s="406"/>
      <c r="AW80" s="406"/>
      <c r="AX80" s="406"/>
      <c r="AY80" s="406"/>
      <c r="AZ80" s="406"/>
      <c r="BA80" s="406"/>
      <c r="BB80" s="406"/>
      <c r="BC80" s="406"/>
      <c r="BD80" s="406"/>
      <c r="BE80" s="406"/>
      <c r="BF80" s="406"/>
      <c r="BG80" s="406"/>
      <c r="BH80" s="388">
        <f aca="true" t="shared" si="3" ref="BH80:BH89">V80</f>
        <v>5840.83</v>
      </c>
      <c r="BI80" s="388"/>
      <c r="BJ80" s="388"/>
      <c r="BK80" s="388"/>
      <c r="BL80" s="388"/>
      <c r="BM80" s="388"/>
      <c r="BN80" s="388"/>
      <c r="BO80" s="388"/>
      <c r="BP80" s="388"/>
      <c r="BQ80" s="388"/>
      <c r="BR80" s="388"/>
      <c r="BS80" s="388"/>
      <c r="BT80" s="388"/>
      <c r="BU80" s="388">
        <v>5855.51</v>
      </c>
      <c r="BV80" s="388"/>
      <c r="BW80" s="388"/>
      <c r="BX80" s="388"/>
      <c r="BY80" s="388"/>
      <c r="BZ80" s="388"/>
      <c r="CA80" s="388"/>
      <c r="CB80" s="388"/>
      <c r="CC80" s="388"/>
      <c r="CD80" s="388"/>
      <c r="CE80" s="388"/>
      <c r="CF80" s="388"/>
      <c r="CG80" s="388"/>
      <c r="CH80" s="388"/>
      <c r="CI80" s="406"/>
      <c r="CJ80" s="406"/>
      <c r="CK80" s="406"/>
      <c r="CL80" s="406"/>
      <c r="CM80" s="406"/>
      <c r="CN80" s="406"/>
      <c r="CO80" s="406"/>
      <c r="CP80" s="406"/>
      <c r="CQ80" s="406"/>
      <c r="CR80" s="406"/>
      <c r="CS80" s="406"/>
      <c r="CT80" s="406"/>
      <c r="CU80" s="406"/>
      <c r="CV80" s="406"/>
      <c r="CW80" s="406"/>
      <c r="CX80" s="406"/>
      <c r="CY80" s="406"/>
      <c r="CZ80" s="406"/>
      <c r="DA80" s="406"/>
      <c r="DB80" s="406"/>
      <c r="DC80" s="406"/>
      <c r="DD80" s="406"/>
      <c r="DE80" s="406"/>
      <c r="DF80" s="406"/>
      <c r="DG80" s="406"/>
      <c r="DH80" s="406"/>
      <c r="DI80" s="406"/>
      <c r="DJ80" s="406"/>
      <c r="DK80" s="406"/>
      <c r="DL80" s="406"/>
      <c r="DM80" s="388">
        <f aca="true" t="shared" si="4" ref="DM80:DM89">BU80</f>
        <v>5855.51</v>
      </c>
      <c r="DN80" s="388"/>
      <c r="DO80" s="388"/>
      <c r="DP80" s="388"/>
      <c r="DQ80" s="388"/>
      <c r="DR80" s="388"/>
      <c r="DS80" s="388"/>
      <c r="DT80" s="388"/>
      <c r="DU80" s="388"/>
      <c r="DV80" s="388"/>
      <c r="DW80" s="388"/>
      <c r="DX80" s="388"/>
      <c r="DY80" s="388"/>
      <c r="DZ80" s="388"/>
    </row>
    <row r="81" spans="2:130" s="49" customFormat="1" ht="11.25" customHeight="1">
      <c r="B81" s="50"/>
      <c r="C81" s="414">
        <v>2210</v>
      </c>
      <c r="D81" s="414"/>
      <c r="E81" s="414"/>
      <c r="F81" s="414"/>
      <c r="G81" s="384" t="s">
        <v>41</v>
      </c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268">
        <v>1024.388</v>
      </c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406"/>
      <c r="AP81" s="406"/>
      <c r="AQ81" s="406"/>
      <c r="AR81" s="406"/>
      <c r="AS81" s="406"/>
      <c r="AT81" s="406"/>
      <c r="AU81" s="406"/>
      <c r="AV81" s="406"/>
      <c r="AW81" s="406"/>
      <c r="AX81" s="406"/>
      <c r="AY81" s="406"/>
      <c r="AZ81" s="406"/>
      <c r="BA81" s="406"/>
      <c r="BB81" s="406"/>
      <c r="BC81" s="406"/>
      <c r="BD81" s="406"/>
      <c r="BE81" s="406"/>
      <c r="BF81" s="406"/>
      <c r="BG81" s="406"/>
      <c r="BH81" s="388">
        <f t="shared" si="3"/>
        <v>1024.388</v>
      </c>
      <c r="BI81" s="388"/>
      <c r="BJ81" s="388"/>
      <c r="BK81" s="388"/>
      <c r="BL81" s="388"/>
      <c r="BM81" s="388"/>
      <c r="BN81" s="388"/>
      <c r="BO81" s="388"/>
      <c r="BP81" s="388"/>
      <c r="BQ81" s="388"/>
      <c r="BR81" s="388"/>
      <c r="BS81" s="388"/>
      <c r="BT81" s="388"/>
      <c r="BU81" s="268">
        <v>1064.631</v>
      </c>
      <c r="BV81" s="268"/>
      <c r="BW81" s="268"/>
      <c r="BX81" s="268"/>
      <c r="BY81" s="268"/>
      <c r="BZ81" s="268"/>
      <c r="CA81" s="268"/>
      <c r="CB81" s="268"/>
      <c r="CC81" s="268"/>
      <c r="CD81" s="268"/>
      <c r="CE81" s="268"/>
      <c r="CF81" s="268"/>
      <c r="CG81" s="268"/>
      <c r="CH81" s="268"/>
      <c r="CI81" s="406"/>
      <c r="CJ81" s="406"/>
      <c r="CK81" s="406"/>
      <c r="CL81" s="406"/>
      <c r="CM81" s="406"/>
      <c r="CN81" s="406"/>
      <c r="CO81" s="406"/>
      <c r="CP81" s="406"/>
      <c r="CQ81" s="406"/>
      <c r="CR81" s="406"/>
      <c r="CS81" s="406"/>
      <c r="CT81" s="406"/>
      <c r="CU81" s="406"/>
      <c r="CV81" s="406"/>
      <c r="CW81" s="406"/>
      <c r="CX81" s="406"/>
      <c r="CY81" s="406"/>
      <c r="CZ81" s="406"/>
      <c r="DA81" s="406"/>
      <c r="DB81" s="406"/>
      <c r="DC81" s="406"/>
      <c r="DD81" s="406"/>
      <c r="DE81" s="406"/>
      <c r="DF81" s="406"/>
      <c r="DG81" s="406"/>
      <c r="DH81" s="406"/>
      <c r="DI81" s="406"/>
      <c r="DJ81" s="406"/>
      <c r="DK81" s="406"/>
      <c r="DL81" s="406"/>
      <c r="DM81" s="388">
        <f t="shared" si="4"/>
        <v>1064.631</v>
      </c>
      <c r="DN81" s="388"/>
      <c r="DO81" s="388"/>
      <c r="DP81" s="388"/>
      <c r="DQ81" s="388"/>
      <c r="DR81" s="388"/>
      <c r="DS81" s="388"/>
      <c r="DT81" s="388"/>
      <c r="DU81" s="388"/>
      <c r="DV81" s="388"/>
      <c r="DW81" s="388"/>
      <c r="DX81" s="388"/>
      <c r="DY81" s="388"/>
      <c r="DZ81" s="388"/>
    </row>
    <row r="82" spans="2:130" s="49" customFormat="1" ht="11.25" customHeight="1">
      <c r="B82" s="50"/>
      <c r="C82" s="414">
        <v>2240</v>
      </c>
      <c r="D82" s="414"/>
      <c r="E82" s="414"/>
      <c r="F82" s="414"/>
      <c r="G82" s="384" t="s">
        <v>42</v>
      </c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8">
        <v>584.12801</v>
      </c>
      <c r="W82" s="388"/>
      <c r="X82" s="388"/>
      <c r="Y82" s="388"/>
      <c r="Z82" s="388"/>
      <c r="AA82" s="388"/>
      <c r="AB82" s="388"/>
      <c r="AC82" s="268"/>
      <c r="AD82" s="268"/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406"/>
      <c r="AP82" s="406"/>
      <c r="AQ82" s="406"/>
      <c r="AR82" s="406"/>
      <c r="AS82" s="406"/>
      <c r="AT82" s="406"/>
      <c r="AU82" s="406"/>
      <c r="AV82" s="406"/>
      <c r="AW82" s="406"/>
      <c r="AX82" s="406"/>
      <c r="AY82" s="406"/>
      <c r="AZ82" s="406"/>
      <c r="BA82" s="406"/>
      <c r="BB82" s="406"/>
      <c r="BC82" s="406"/>
      <c r="BD82" s="406"/>
      <c r="BE82" s="406"/>
      <c r="BF82" s="406"/>
      <c r="BG82" s="406"/>
      <c r="BH82" s="388">
        <f t="shared" si="3"/>
        <v>584.12801</v>
      </c>
      <c r="BI82" s="388"/>
      <c r="BJ82" s="388"/>
      <c r="BK82" s="388"/>
      <c r="BL82" s="388"/>
      <c r="BM82" s="388"/>
      <c r="BN82" s="388"/>
      <c r="BO82" s="388"/>
      <c r="BP82" s="388"/>
      <c r="BQ82" s="388"/>
      <c r="BR82" s="388"/>
      <c r="BS82" s="388"/>
      <c r="BT82" s="388"/>
      <c r="BU82" s="388">
        <v>629.02754</v>
      </c>
      <c r="BV82" s="388"/>
      <c r="BW82" s="388"/>
      <c r="BX82" s="388"/>
      <c r="BY82" s="388"/>
      <c r="BZ82" s="388"/>
      <c r="CA82" s="388"/>
      <c r="CB82" s="388"/>
      <c r="CC82" s="388"/>
      <c r="CD82" s="388"/>
      <c r="CE82" s="388"/>
      <c r="CF82" s="388"/>
      <c r="CG82" s="388"/>
      <c r="CH82" s="388"/>
      <c r="CI82" s="406"/>
      <c r="CJ82" s="406"/>
      <c r="CK82" s="406"/>
      <c r="CL82" s="406"/>
      <c r="CM82" s="406"/>
      <c r="CN82" s="406"/>
      <c r="CO82" s="406"/>
      <c r="CP82" s="406"/>
      <c r="CQ82" s="406"/>
      <c r="CR82" s="406"/>
      <c r="CS82" s="406"/>
      <c r="CT82" s="406"/>
      <c r="CU82" s="406"/>
      <c r="CV82" s="406"/>
      <c r="CW82" s="406"/>
      <c r="CX82" s="406"/>
      <c r="CY82" s="406"/>
      <c r="CZ82" s="406"/>
      <c r="DA82" s="406"/>
      <c r="DB82" s="406"/>
      <c r="DC82" s="406"/>
      <c r="DD82" s="406"/>
      <c r="DE82" s="406"/>
      <c r="DF82" s="406"/>
      <c r="DG82" s="406"/>
      <c r="DH82" s="406"/>
      <c r="DI82" s="406"/>
      <c r="DJ82" s="406"/>
      <c r="DK82" s="406"/>
      <c r="DL82" s="406"/>
      <c r="DM82" s="388">
        <f t="shared" si="4"/>
        <v>629.02754</v>
      </c>
      <c r="DN82" s="388"/>
      <c r="DO82" s="388"/>
      <c r="DP82" s="388"/>
      <c r="DQ82" s="388"/>
      <c r="DR82" s="388"/>
      <c r="DS82" s="388"/>
      <c r="DT82" s="388"/>
      <c r="DU82" s="388"/>
      <c r="DV82" s="388"/>
      <c r="DW82" s="388"/>
      <c r="DX82" s="388"/>
      <c r="DY82" s="388"/>
      <c r="DZ82" s="388"/>
    </row>
    <row r="83" spans="2:130" s="49" customFormat="1" ht="11.25" customHeight="1">
      <c r="B83" s="50"/>
      <c r="C83" s="414">
        <v>2250</v>
      </c>
      <c r="D83" s="414"/>
      <c r="E83" s="414"/>
      <c r="F83" s="414"/>
      <c r="G83" s="384" t="s">
        <v>43</v>
      </c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268">
        <v>7.649</v>
      </c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  <c r="AM83" s="268"/>
      <c r="AN83" s="268"/>
      <c r="AO83" s="406"/>
      <c r="AP83" s="406"/>
      <c r="AQ83" s="406"/>
      <c r="AR83" s="406"/>
      <c r="AS83" s="406"/>
      <c r="AT83" s="406"/>
      <c r="AU83" s="406"/>
      <c r="AV83" s="406"/>
      <c r="AW83" s="406"/>
      <c r="AX83" s="406"/>
      <c r="AY83" s="406"/>
      <c r="AZ83" s="406"/>
      <c r="BA83" s="406"/>
      <c r="BB83" s="406"/>
      <c r="BC83" s="406"/>
      <c r="BD83" s="406"/>
      <c r="BE83" s="406"/>
      <c r="BF83" s="406"/>
      <c r="BG83" s="406"/>
      <c r="BH83" s="388">
        <f t="shared" si="3"/>
        <v>7.649</v>
      </c>
      <c r="BI83" s="388"/>
      <c r="BJ83" s="388"/>
      <c r="BK83" s="388"/>
      <c r="BL83" s="388"/>
      <c r="BM83" s="388"/>
      <c r="BN83" s="388"/>
      <c r="BO83" s="388"/>
      <c r="BP83" s="388"/>
      <c r="BQ83" s="388"/>
      <c r="BR83" s="388"/>
      <c r="BS83" s="388"/>
      <c r="BT83" s="388"/>
      <c r="BU83" s="268">
        <v>12.4</v>
      </c>
      <c r="BV83" s="268"/>
      <c r="BW83" s="268"/>
      <c r="BX83" s="268"/>
      <c r="BY83" s="268"/>
      <c r="BZ83" s="268"/>
      <c r="CA83" s="268"/>
      <c r="CB83" s="268"/>
      <c r="CC83" s="268"/>
      <c r="CD83" s="268"/>
      <c r="CE83" s="268"/>
      <c r="CF83" s="268"/>
      <c r="CG83" s="268"/>
      <c r="CH83" s="268"/>
      <c r="CI83" s="406"/>
      <c r="CJ83" s="406"/>
      <c r="CK83" s="406"/>
      <c r="CL83" s="406"/>
      <c r="CM83" s="406"/>
      <c r="CN83" s="406"/>
      <c r="CO83" s="406"/>
      <c r="CP83" s="406"/>
      <c r="CQ83" s="406"/>
      <c r="CR83" s="406"/>
      <c r="CS83" s="406"/>
      <c r="CT83" s="406"/>
      <c r="CU83" s="406"/>
      <c r="CV83" s="406"/>
      <c r="CW83" s="406"/>
      <c r="CX83" s="406"/>
      <c r="CY83" s="406"/>
      <c r="CZ83" s="406"/>
      <c r="DA83" s="406"/>
      <c r="DB83" s="406"/>
      <c r="DC83" s="406"/>
      <c r="DD83" s="406"/>
      <c r="DE83" s="406"/>
      <c r="DF83" s="406"/>
      <c r="DG83" s="406"/>
      <c r="DH83" s="406"/>
      <c r="DI83" s="406"/>
      <c r="DJ83" s="406"/>
      <c r="DK83" s="406"/>
      <c r="DL83" s="406"/>
      <c r="DM83" s="388">
        <f t="shared" si="4"/>
        <v>12.4</v>
      </c>
      <c r="DN83" s="388"/>
      <c r="DO83" s="388"/>
      <c r="DP83" s="388"/>
      <c r="DQ83" s="388"/>
      <c r="DR83" s="388"/>
      <c r="DS83" s="388"/>
      <c r="DT83" s="388"/>
      <c r="DU83" s="388"/>
      <c r="DV83" s="388"/>
      <c r="DW83" s="388"/>
      <c r="DX83" s="388"/>
      <c r="DY83" s="388"/>
      <c r="DZ83" s="388"/>
    </row>
    <row r="84" spans="2:130" s="49" customFormat="1" ht="11.25" customHeight="1">
      <c r="B84" s="50"/>
      <c r="C84" s="414">
        <v>2271</v>
      </c>
      <c r="D84" s="414"/>
      <c r="E84" s="414"/>
      <c r="F84" s="414"/>
      <c r="G84" s="384" t="s">
        <v>44</v>
      </c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268">
        <v>351.92</v>
      </c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268"/>
      <c r="AI84" s="268"/>
      <c r="AJ84" s="268"/>
      <c r="AK84" s="268"/>
      <c r="AL84" s="268"/>
      <c r="AM84" s="268"/>
      <c r="AN84" s="268"/>
      <c r="AO84" s="406"/>
      <c r="AP84" s="406"/>
      <c r="AQ84" s="406"/>
      <c r="AR84" s="406"/>
      <c r="AS84" s="406"/>
      <c r="AT84" s="406"/>
      <c r="AU84" s="406"/>
      <c r="AV84" s="406"/>
      <c r="AW84" s="406"/>
      <c r="AX84" s="406"/>
      <c r="AY84" s="406"/>
      <c r="AZ84" s="406"/>
      <c r="BA84" s="406"/>
      <c r="BB84" s="406"/>
      <c r="BC84" s="406"/>
      <c r="BD84" s="406"/>
      <c r="BE84" s="406"/>
      <c r="BF84" s="406"/>
      <c r="BG84" s="406"/>
      <c r="BH84" s="388">
        <f t="shared" si="3"/>
        <v>351.92</v>
      </c>
      <c r="BI84" s="388"/>
      <c r="BJ84" s="388"/>
      <c r="BK84" s="388"/>
      <c r="BL84" s="388"/>
      <c r="BM84" s="388"/>
      <c r="BN84" s="388"/>
      <c r="BO84" s="388"/>
      <c r="BP84" s="388"/>
      <c r="BQ84" s="388"/>
      <c r="BR84" s="388"/>
      <c r="BS84" s="388"/>
      <c r="BT84" s="388"/>
      <c r="BU84" s="268">
        <v>373.035</v>
      </c>
      <c r="BV84" s="268"/>
      <c r="BW84" s="268"/>
      <c r="BX84" s="268"/>
      <c r="BY84" s="268"/>
      <c r="BZ84" s="268"/>
      <c r="CA84" s="268"/>
      <c r="CB84" s="268"/>
      <c r="CC84" s="268"/>
      <c r="CD84" s="268"/>
      <c r="CE84" s="268"/>
      <c r="CF84" s="268"/>
      <c r="CG84" s="268"/>
      <c r="CH84" s="268"/>
      <c r="CI84" s="406"/>
      <c r="CJ84" s="406"/>
      <c r="CK84" s="406"/>
      <c r="CL84" s="406"/>
      <c r="CM84" s="406"/>
      <c r="CN84" s="406"/>
      <c r="CO84" s="406"/>
      <c r="CP84" s="406"/>
      <c r="CQ84" s="406"/>
      <c r="CR84" s="406"/>
      <c r="CS84" s="406"/>
      <c r="CT84" s="406"/>
      <c r="CU84" s="406"/>
      <c r="CV84" s="406"/>
      <c r="CW84" s="406"/>
      <c r="CX84" s="406"/>
      <c r="CY84" s="406"/>
      <c r="CZ84" s="406"/>
      <c r="DA84" s="406"/>
      <c r="DB84" s="406"/>
      <c r="DC84" s="406"/>
      <c r="DD84" s="406"/>
      <c r="DE84" s="406"/>
      <c r="DF84" s="406"/>
      <c r="DG84" s="406"/>
      <c r="DH84" s="406"/>
      <c r="DI84" s="406"/>
      <c r="DJ84" s="406"/>
      <c r="DK84" s="406"/>
      <c r="DL84" s="406"/>
      <c r="DM84" s="388">
        <f t="shared" si="4"/>
        <v>373.035</v>
      </c>
      <c r="DN84" s="388"/>
      <c r="DO84" s="388"/>
      <c r="DP84" s="388"/>
      <c r="DQ84" s="388"/>
      <c r="DR84" s="388"/>
      <c r="DS84" s="388"/>
      <c r="DT84" s="388"/>
      <c r="DU84" s="388"/>
      <c r="DV84" s="388"/>
      <c r="DW84" s="388"/>
      <c r="DX84" s="388"/>
      <c r="DY84" s="388"/>
      <c r="DZ84" s="388"/>
    </row>
    <row r="85" spans="2:130" s="49" customFormat="1" ht="11.25" customHeight="1">
      <c r="B85" s="50"/>
      <c r="C85" s="414">
        <v>2272</v>
      </c>
      <c r="D85" s="414"/>
      <c r="E85" s="414"/>
      <c r="F85" s="414"/>
      <c r="G85" s="384" t="s">
        <v>45</v>
      </c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268">
        <v>21.521</v>
      </c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406"/>
      <c r="AP85" s="406"/>
      <c r="AQ85" s="406"/>
      <c r="AR85" s="406"/>
      <c r="AS85" s="406"/>
      <c r="AT85" s="406"/>
      <c r="AU85" s="406"/>
      <c r="AV85" s="406"/>
      <c r="AW85" s="406"/>
      <c r="AX85" s="406"/>
      <c r="AY85" s="406"/>
      <c r="AZ85" s="406"/>
      <c r="BA85" s="406"/>
      <c r="BB85" s="406"/>
      <c r="BC85" s="406"/>
      <c r="BD85" s="406"/>
      <c r="BE85" s="406"/>
      <c r="BF85" s="406"/>
      <c r="BG85" s="406"/>
      <c r="BH85" s="388">
        <f t="shared" si="3"/>
        <v>21.521</v>
      </c>
      <c r="BI85" s="388"/>
      <c r="BJ85" s="388"/>
      <c r="BK85" s="388"/>
      <c r="BL85" s="388"/>
      <c r="BM85" s="388"/>
      <c r="BN85" s="388"/>
      <c r="BO85" s="388"/>
      <c r="BP85" s="388"/>
      <c r="BQ85" s="388"/>
      <c r="BR85" s="388"/>
      <c r="BS85" s="388"/>
      <c r="BT85" s="388"/>
      <c r="BU85" s="268">
        <v>22.812</v>
      </c>
      <c r="BV85" s="268"/>
      <c r="BW85" s="268"/>
      <c r="BX85" s="268"/>
      <c r="BY85" s="268"/>
      <c r="BZ85" s="268"/>
      <c r="CA85" s="268"/>
      <c r="CB85" s="268"/>
      <c r="CC85" s="268"/>
      <c r="CD85" s="268"/>
      <c r="CE85" s="268"/>
      <c r="CF85" s="268"/>
      <c r="CG85" s="268"/>
      <c r="CH85" s="268"/>
      <c r="CI85" s="406"/>
      <c r="CJ85" s="406"/>
      <c r="CK85" s="406"/>
      <c r="CL85" s="406"/>
      <c r="CM85" s="406"/>
      <c r="CN85" s="406"/>
      <c r="CO85" s="406"/>
      <c r="CP85" s="406"/>
      <c r="CQ85" s="406"/>
      <c r="CR85" s="406"/>
      <c r="CS85" s="406"/>
      <c r="CT85" s="406"/>
      <c r="CU85" s="406"/>
      <c r="CV85" s="406"/>
      <c r="CW85" s="406"/>
      <c r="CX85" s="406"/>
      <c r="CY85" s="406"/>
      <c r="CZ85" s="406"/>
      <c r="DA85" s="406"/>
      <c r="DB85" s="406"/>
      <c r="DC85" s="406"/>
      <c r="DD85" s="406"/>
      <c r="DE85" s="406"/>
      <c r="DF85" s="406"/>
      <c r="DG85" s="406"/>
      <c r="DH85" s="406"/>
      <c r="DI85" s="406"/>
      <c r="DJ85" s="406"/>
      <c r="DK85" s="406"/>
      <c r="DL85" s="406"/>
      <c r="DM85" s="388">
        <f t="shared" si="4"/>
        <v>22.812</v>
      </c>
      <c r="DN85" s="388"/>
      <c r="DO85" s="388"/>
      <c r="DP85" s="388"/>
      <c r="DQ85" s="388"/>
      <c r="DR85" s="388"/>
      <c r="DS85" s="388"/>
      <c r="DT85" s="388"/>
      <c r="DU85" s="388"/>
      <c r="DV85" s="388"/>
      <c r="DW85" s="388"/>
      <c r="DX85" s="388"/>
      <c r="DY85" s="388"/>
      <c r="DZ85" s="388"/>
    </row>
    <row r="86" spans="2:130" s="49" customFormat="1" ht="11.25" customHeight="1">
      <c r="B86" s="50"/>
      <c r="C86" s="414">
        <v>2273</v>
      </c>
      <c r="D86" s="414"/>
      <c r="E86" s="414"/>
      <c r="F86" s="414"/>
      <c r="G86" s="384" t="s">
        <v>46</v>
      </c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268">
        <v>367.264</v>
      </c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  <c r="AI86" s="268"/>
      <c r="AJ86" s="268"/>
      <c r="AK86" s="268"/>
      <c r="AL86" s="268"/>
      <c r="AM86" s="268"/>
      <c r="AN86" s="268"/>
      <c r="AO86" s="406"/>
      <c r="AP86" s="406"/>
      <c r="AQ86" s="406"/>
      <c r="AR86" s="406"/>
      <c r="AS86" s="406"/>
      <c r="AT86" s="406"/>
      <c r="AU86" s="406"/>
      <c r="AV86" s="406"/>
      <c r="AW86" s="406"/>
      <c r="AX86" s="406"/>
      <c r="AY86" s="406"/>
      <c r="AZ86" s="406"/>
      <c r="BA86" s="406"/>
      <c r="BB86" s="406"/>
      <c r="BC86" s="406"/>
      <c r="BD86" s="406"/>
      <c r="BE86" s="406"/>
      <c r="BF86" s="406"/>
      <c r="BG86" s="406"/>
      <c r="BH86" s="388">
        <f t="shared" si="3"/>
        <v>367.264</v>
      </c>
      <c r="BI86" s="388"/>
      <c r="BJ86" s="388"/>
      <c r="BK86" s="388"/>
      <c r="BL86" s="388"/>
      <c r="BM86" s="388"/>
      <c r="BN86" s="388"/>
      <c r="BO86" s="388"/>
      <c r="BP86" s="388"/>
      <c r="BQ86" s="388"/>
      <c r="BR86" s="388"/>
      <c r="BS86" s="388"/>
      <c r="BT86" s="388"/>
      <c r="BU86" s="268">
        <v>387.463</v>
      </c>
      <c r="BV86" s="268"/>
      <c r="BW86" s="268"/>
      <c r="BX86" s="268"/>
      <c r="BY86" s="268"/>
      <c r="BZ86" s="268"/>
      <c r="CA86" s="268"/>
      <c r="CB86" s="268"/>
      <c r="CC86" s="268"/>
      <c r="CD86" s="268"/>
      <c r="CE86" s="268"/>
      <c r="CF86" s="268"/>
      <c r="CG86" s="268"/>
      <c r="CH86" s="268"/>
      <c r="CI86" s="406"/>
      <c r="CJ86" s="406"/>
      <c r="CK86" s="406"/>
      <c r="CL86" s="406"/>
      <c r="CM86" s="406"/>
      <c r="CN86" s="406"/>
      <c r="CO86" s="406"/>
      <c r="CP86" s="406"/>
      <c r="CQ86" s="406"/>
      <c r="CR86" s="406"/>
      <c r="CS86" s="406"/>
      <c r="CT86" s="406"/>
      <c r="CU86" s="406"/>
      <c r="CV86" s="406"/>
      <c r="CW86" s="406"/>
      <c r="CX86" s="406"/>
      <c r="CY86" s="406"/>
      <c r="CZ86" s="406"/>
      <c r="DA86" s="406"/>
      <c r="DB86" s="406"/>
      <c r="DC86" s="406"/>
      <c r="DD86" s="406"/>
      <c r="DE86" s="406"/>
      <c r="DF86" s="406"/>
      <c r="DG86" s="406"/>
      <c r="DH86" s="406"/>
      <c r="DI86" s="406"/>
      <c r="DJ86" s="406"/>
      <c r="DK86" s="406"/>
      <c r="DL86" s="406"/>
      <c r="DM86" s="388">
        <f t="shared" si="4"/>
        <v>387.463</v>
      </c>
      <c r="DN86" s="388"/>
      <c r="DO86" s="388"/>
      <c r="DP86" s="388"/>
      <c r="DQ86" s="388"/>
      <c r="DR86" s="388"/>
      <c r="DS86" s="388"/>
      <c r="DT86" s="388"/>
      <c r="DU86" s="388"/>
      <c r="DV86" s="388"/>
      <c r="DW86" s="388"/>
      <c r="DX86" s="388"/>
      <c r="DY86" s="388"/>
      <c r="DZ86" s="388"/>
    </row>
    <row r="87" spans="2:130" s="49" customFormat="1" ht="11.25" customHeight="1">
      <c r="B87" s="50"/>
      <c r="C87" s="414">
        <v>2274</v>
      </c>
      <c r="D87" s="414"/>
      <c r="E87" s="414"/>
      <c r="F87" s="414"/>
      <c r="G87" s="384" t="s">
        <v>47</v>
      </c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268">
        <v>51.16</v>
      </c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  <c r="AM87" s="268"/>
      <c r="AN87" s="268"/>
      <c r="AO87" s="406"/>
      <c r="AP87" s="406"/>
      <c r="AQ87" s="406"/>
      <c r="AR87" s="406"/>
      <c r="AS87" s="406"/>
      <c r="AT87" s="406"/>
      <c r="AU87" s="406"/>
      <c r="AV87" s="406"/>
      <c r="AW87" s="406"/>
      <c r="AX87" s="406"/>
      <c r="AY87" s="406"/>
      <c r="AZ87" s="406"/>
      <c r="BA87" s="406"/>
      <c r="BB87" s="406"/>
      <c r="BC87" s="406"/>
      <c r="BD87" s="406"/>
      <c r="BE87" s="406"/>
      <c r="BF87" s="406"/>
      <c r="BG87" s="406"/>
      <c r="BH87" s="388">
        <f t="shared" si="3"/>
        <v>51.16</v>
      </c>
      <c r="BI87" s="388"/>
      <c r="BJ87" s="388"/>
      <c r="BK87" s="388"/>
      <c r="BL87" s="388"/>
      <c r="BM87" s="388"/>
      <c r="BN87" s="388"/>
      <c r="BO87" s="388"/>
      <c r="BP87" s="388"/>
      <c r="BQ87" s="388"/>
      <c r="BR87" s="388"/>
      <c r="BS87" s="388"/>
      <c r="BT87" s="388"/>
      <c r="BU87" s="268">
        <v>54.23</v>
      </c>
      <c r="BV87" s="268"/>
      <c r="BW87" s="268"/>
      <c r="BX87" s="268"/>
      <c r="BY87" s="268"/>
      <c r="BZ87" s="268"/>
      <c r="CA87" s="268"/>
      <c r="CB87" s="268"/>
      <c r="CC87" s="268"/>
      <c r="CD87" s="268"/>
      <c r="CE87" s="268"/>
      <c r="CF87" s="268"/>
      <c r="CG87" s="268"/>
      <c r="CH87" s="268"/>
      <c r="CI87" s="406"/>
      <c r="CJ87" s="406"/>
      <c r="CK87" s="406"/>
      <c r="CL87" s="406"/>
      <c r="CM87" s="406"/>
      <c r="CN87" s="406"/>
      <c r="CO87" s="406"/>
      <c r="CP87" s="406"/>
      <c r="CQ87" s="406"/>
      <c r="CR87" s="406"/>
      <c r="CS87" s="406"/>
      <c r="CT87" s="406"/>
      <c r="CU87" s="406"/>
      <c r="CV87" s="406"/>
      <c r="CW87" s="406"/>
      <c r="CX87" s="406"/>
      <c r="CY87" s="406"/>
      <c r="CZ87" s="406"/>
      <c r="DA87" s="406"/>
      <c r="DB87" s="406"/>
      <c r="DC87" s="406"/>
      <c r="DD87" s="406"/>
      <c r="DE87" s="406"/>
      <c r="DF87" s="406"/>
      <c r="DG87" s="406"/>
      <c r="DH87" s="406"/>
      <c r="DI87" s="406"/>
      <c r="DJ87" s="406"/>
      <c r="DK87" s="406"/>
      <c r="DL87" s="406"/>
      <c r="DM87" s="388">
        <f t="shared" si="4"/>
        <v>54.23</v>
      </c>
      <c r="DN87" s="388"/>
      <c r="DO87" s="388"/>
      <c r="DP87" s="388"/>
      <c r="DQ87" s="388"/>
      <c r="DR87" s="388"/>
      <c r="DS87" s="388"/>
      <c r="DT87" s="388"/>
      <c r="DU87" s="388"/>
      <c r="DV87" s="388"/>
      <c r="DW87" s="388"/>
      <c r="DX87" s="388"/>
      <c r="DY87" s="388"/>
      <c r="DZ87" s="388"/>
    </row>
    <row r="88" spans="2:130" s="49" customFormat="1" ht="32.25" customHeight="1">
      <c r="B88" s="50"/>
      <c r="C88" s="414">
        <v>2282</v>
      </c>
      <c r="D88" s="414"/>
      <c r="E88" s="414"/>
      <c r="F88" s="414"/>
      <c r="G88" s="384" t="s">
        <v>48</v>
      </c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268">
        <v>15.885</v>
      </c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68"/>
      <c r="AL88" s="268"/>
      <c r="AM88" s="268"/>
      <c r="AN88" s="268"/>
      <c r="AO88" s="406"/>
      <c r="AP88" s="406"/>
      <c r="AQ88" s="406"/>
      <c r="AR88" s="406"/>
      <c r="AS88" s="406"/>
      <c r="AT88" s="406"/>
      <c r="AU88" s="406"/>
      <c r="AV88" s="406"/>
      <c r="AW88" s="406"/>
      <c r="AX88" s="406"/>
      <c r="AY88" s="406"/>
      <c r="AZ88" s="406"/>
      <c r="BA88" s="406"/>
      <c r="BB88" s="406"/>
      <c r="BC88" s="406"/>
      <c r="BD88" s="406"/>
      <c r="BE88" s="406"/>
      <c r="BF88" s="406"/>
      <c r="BG88" s="406"/>
      <c r="BH88" s="388">
        <f t="shared" si="3"/>
        <v>15.885</v>
      </c>
      <c r="BI88" s="388"/>
      <c r="BJ88" s="388"/>
      <c r="BK88" s="388"/>
      <c r="BL88" s="388"/>
      <c r="BM88" s="388"/>
      <c r="BN88" s="388"/>
      <c r="BO88" s="388"/>
      <c r="BP88" s="388"/>
      <c r="BQ88" s="388"/>
      <c r="BR88" s="388"/>
      <c r="BS88" s="388"/>
      <c r="BT88" s="388"/>
      <c r="BU88" s="268">
        <v>14.902</v>
      </c>
      <c r="BV88" s="268"/>
      <c r="BW88" s="268"/>
      <c r="BX88" s="268"/>
      <c r="BY88" s="268"/>
      <c r="BZ88" s="268"/>
      <c r="CA88" s="268"/>
      <c r="CB88" s="268"/>
      <c r="CC88" s="268"/>
      <c r="CD88" s="268"/>
      <c r="CE88" s="268"/>
      <c r="CF88" s="268"/>
      <c r="CG88" s="268"/>
      <c r="CH88" s="268"/>
      <c r="CI88" s="406"/>
      <c r="CJ88" s="406"/>
      <c r="CK88" s="406"/>
      <c r="CL88" s="406"/>
      <c r="CM88" s="406"/>
      <c r="CN88" s="406"/>
      <c r="CO88" s="406"/>
      <c r="CP88" s="406"/>
      <c r="CQ88" s="406"/>
      <c r="CR88" s="406"/>
      <c r="CS88" s="406"/>
      <c r="CT88" s="406"/>
      <c r="CU88" s="406"/>
      <c r="CV88" s="406"/>
      <c r="CW88" s="406"/>
      <c r="CX88" s="406"/>
      <c r="CY88" s="406"/>
      <c r="CZ88" s="406"/>
      <c r="DA88" s="406"/>
      <c r="DB88" s="406"/>
      <c r="DC88" s="406"/>
      <c r="DD88" s="406"/>
      <c r="DE88" s="406"/>
      <c r="DF88" s="406"/>
      <c r="DG88" s="406"/>
      <c r="DH88" s="406"/>
      <c r="DI88" s="406"/>
      <c r="DJ88" s="406"/>
      <c r="DK88" s="406"/>
      <c r="DL88" s="406"/>
      <c r="DM88" s="388">
        <f t="shared" si="4"/>
        <v>14.902</v>
      </c>
      <c r="DN88" s="388"/>
      <c r="DO88" s="388"/>
      <c r="DP88" s="388"/>
      <c r="DQ88" s="388"/>
      <c r="DR88" s="388"/>
      <c r="DS88" s="388"/>
      <c r="DT88" s="388"/>
      <c r="DU88" s="388"/>
      <c r="DV88" s="388"/>
      <c r="DW88" s="388"/>
      <c r="DX88" s="388"/>
      <c r="DY88" s="388"/>
      <c r="DZ88" s="388"/>
    </row>
    <row r="89" spans="2:130" s="49" customFormat="1" ht="11.25" customHeight="1">
      <c r="B89" s="50"/>
      <c r="C89" s="414">
        <v>2800</v>
      </c>
      <c r="D89" s="414"/>
      <c r="E89" s="414"/>
      <c r="F89" s="414"/>
      <c r="G89" s="384" t="s">
        <v>49</v>
      </c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268">
        <v>10.655</v>
      </c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406"/>
      <c r="AP89" s="406"/>
      <c r="AQ89" s="406"/>
      <c r="AR89" s="406"/>
      <c r="AS89" s="406"/>
      <c r="AT89" s="406"/>
      <c r="AU89" s="406"/>
      <c r="AV89" s="406"/>
      <c r="AW89" s="406"/>
      <c r="AX89" s="406"/>
      <c r="AY89" s="406"/>
      <c r="AZ89" s="406"/>
      <c r="BA89" s="406"/>
      <c r="BB89" s="406"/>
      <c r="BC89" s="406"/>
      <c r="BD89" s="406"/>
      <c r="BE89" s="406"/>
      <c r="BF89" s="406"/>
      <c r="BG89" s="406"/>
      <c r="BH89" s="388">
        <f t="shared" si="3"/>
        <v>10.655</v>
      </c>
      <c r="BI89" s="388"/>
      <c r="BJ89" s="388"/>
      <c r="BK89" s="388"/>
      <c r="BL89" s="388"/>
      <c r="BM89" s="388"/>
      <c r="BN89" s="388"/>
      <c r="BO89" s="388"/>
      <c r="BP89" s="388"/>
      <c r="BQ89" s="388"/>
      <c r="BR89" s="388"/>
      <c r="BS89" s="388"/>
      <c r="BT89" s="388"/>
      <c r="BU89" s="268">
        <v>11.189</v>
      </c>
      <c r="BV89" s="268"/>
      <c r="BW89" s="268"/>
      <c r="BX89" s="268"/>
      <c r="BY89" s="268"/>
      <c r="BZ89" s="268"/>
      <c r="CA89" s="268"/>
      <c r="CB89" s="268"/>
      <c r="CC89" s="268"/>
      <c r="CD89" s="268"/>
      <c r="CE89" s="268"/>
      <c r="CF89" s="268"/>
      <c r="CG89" s="268"/>
      <c r="CH89" s="268"/>
      <c r="CI89" s="406"/>
      <c r="CJ89" s="406"/>
      <c r="CK89" s="406"/>
      <c r="CL89" s="406"/>
      <c r="CM89" s="406"/>
      <c r="CN89" s="406"/>
      <c r="CO89" s="406"/>
      <c r="CP89" s="406"/>
      <c r="CQ89" s="406"/>
      <c r="CR89" s="406"/>
      <c r="CS89" s="406"/>
      <c r="CT89" s="406"/>
      <c r="CU89" s="406"/>
      <c r="CV89" s="406"/>
      <c r="CW89" s="406"/>
      <c r="CX89" s="406"/>
      <c r="CY89" s="406"/>
      <c r="CZ89" s="406"/>
      <c r="DA89" s="406"/>
      <c r="DB89" s="406"/>
      <c r="DC89" s="406"/>
      <c r="DD89" s="406"/>
      <c r="DE89" s="406"/>
      <c r="DF89" s="406"/>
      <c r="DG89" s="406"/>
      <c r="DH89" s="406"/>
      <c r="DI89" s="406"/>
      <c r="DJ89" s="406"/>
      <c r="DK89" s="406"/>
      <c r="DL89" s="406"/>
      <c r="DM89" s="388">
        <f t="shared" si="4"/>
        <v>11.189</v>
      </c>
      <c r="DN89" s="388"/>
      <c r="DO89" s="388"/>
      <c r="DP89" s="388"/>
      <c r="DQ89" s="388"/>
      <c r="DR89" s="388"/>
      <c r="DS89" s="388"/>
      <c r="DT89" s="388"/>
      <c r="DU89" s="388"/>
      <c r="DV89" s="388"/>
      <c r="DW89" s="388"/>
      <c r="DX89" s="388"/>
      <c r="DY89" s="388"/>
      <c r="DZ89" s="388"/>
    </row>
    <row r="90" spans="2:130" s="49" customFormat="1" ht="21.75" customHeight="1">
      <c r="B90" s="50"/>
      <c r="C90" s="414">
        <v>3110</v>
      </c>
      <c r="D90" s="414"/>
      <c r="E90" s="414"/>
      <c r="F90" s="414"/>
      <c r="G90" s="384" t="s">
        <v>50</v>
      </c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268"/>
      <c r="W90" s="268"/>
      <c r="X90" s="268"/>
      <c r="Y90" s="268"/>
      <c r="Z90" s="268"/>
      <c r="AA90" s="268"/>
      <c r="AB90" s="268"/>
      <c r="AC90" s="294">
        <v>539.8</v>
      </c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6"/>
      <c r="AO90" s="406">
        <f>AC90</f>
        <v>539.8</v>
      </c>
      <c r="AP90" s="406"/>
      <c r="AQ90" s="406"/>
      <c r="AR90" s="406"/>
      <c r="AS90" s="406"/>
      <c r="AT90" s="406"/>
      <c r="AU90" s="406"/>
      <c r="AV90" s="406"/>
      <c r="AW90" s="406"/>
      <c r="AX90" s="406"/>
      <c r="AY90" s="406"/>
      <c r="AZ90" s="406"/>
      <c r="BA90" s="406"/>
      <c r="BB90" s="406"/>
      <c r="BC90" s="406"/>
      <c r="BD90" s="406"/>
      <c r="BE90" s="406"/>
      <c r="BF90" s="406"/>
      <c r="BG90" s="406"/>
      <c r="BH90" s="388">
        <f>AC90</f>
        <v>539.8</v>
      </c>
      <c r="BI90" s="388"/>
      <c r="BJ90" s="388"/>
      <c r="BK90" s="388"/>
      <c r="BL90" s="388"/>
      <c r="BM90" s="388"/>
      <c r="BN90" s="388"/>
      <c r="BO90" s="388"/>
      <c r="BP90" s="388"/>
      <c r="BQ90" s="388"/>
      <c r="BR90" s="388"/>
      <c r="BS90" s="388"/>
      <c r="BT90" s="388"/>
      <c r="BU90" s="268"/>
      <c r="BV90" s="268"/>
      <c r="BW90" s="268"/>
      <c r="BX90" s="268"/>
      <c r="BY90" s="268"/>
      <c r="BZ90" s="268"/>
      <c r="CA90" s="268"/>
      <c r="CB90" s="268"/>
      <c r="CC90" s="268"/>
      <c r="CD90" s="268"/>
      <c r="CE90" s="268"/>
      <c r="CF90" s="268"/>
      <c r="CG90" s="268"/>
      <c r="CH90" s="268"/>
      <c r="CI90" s="406">
        <v>539.8</v>
      </c>
      <c r="CJ90" s="406"/>
      <c r="CK90" s="406"/>
      <c r="CL90" s="406"/>
      <c r="CM90" s="406"/>
      <c r="CN90" s="406"/>
      <c r="CO90" s="406"/>
      <c r="CP90" s="406"/>
      <c r="CQ90" s="406"/>
      <c r="CR90" s="406">
        <f>CI90</f>
        <v>539.8</v>
      </c>
      <c r="CS90" s="406"/>
      <c r="CT90" s="406"/>
      <c r="CU90" s="406"/>
      <c r="CV90" s="406"/>
      <c r="CW90" s="406"/>
      <c r="CX90" s="406"/>
      <c r="CY90" s="406"/>
      <c r="CZ90" s="406"/>
      <c r="DA90" s="406"/>
      <c r="DB90" s="406"/>
      <c r="DC90" s="406"/>
      <c r="DD90" s="406"/>
      <c r="DE90" s="406"/>
      <c r="DF90" s="406"/>
      <c r="DG90" s="406"/>
      <c r="DH90" s="406"/>
      <c r="DI90" s="406"/>
      <c r="DJ90" s="406"/>
      <c r="DK90" s="406"/>
      <c r="DL90" s="406"/>
      <c r="DM90" s="268">
        <f>CI90</f>
        <v>539.8</v>
      </c>
      <c r="DN90" s="268"/>
      <c r="DO90" s="268"/>
      <c r="DP90" s="268"/>
      <c r="DQ90" s="268"/>
      <c r="DR90" s="268"/>
      <c r="DS90" s="268"/>
      <c r="DT90" s="268"/>
      <c r="DU90" s="268"/>
      <c r="DV90" s="268"/>
      <c r="DW90" s="268"/>
      <c r="DX90" s="268"/>
      <c r="DY90" s="268"/>
      <c r="DZ90" s="268"/>
    </row>
    <row r="91" spans="2:130" s="49" customFormat="1" ht="11.25" customHeight="1">
      <c r="B91" s="50"/>
      <c r="C91" s="414">
        <v>3132</v>
      </c>
      <c r="D91" s="414"/>
      <c r="E91" s="414"/>
      <c r="F91" s="414"/>
      <c r="G91" s="384" t="s">
        <v>51</v>
      </c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268"/>
      <c r="W91" s="268"/>
      <c r="X91" s="268"/>
      <c r="Y91" s="268"/>
      <c r="Z91" s="268"/>
      <c r="AA91" s="268"/>
      <c r="AB91" s="268"/>
      <c r="AC91" s="268">
        <v>1381.2</v>
      </c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406">
        <f>AC91</f>
        <v>1381.2</v>
      </c>
      <c r="AP91" s="406"/>
      <c r="AQ91" s="406"/>
      <c r="AR91" s="406"/>
      <c r="AS91" s="406"/>
      <c r="AT91" s="406"/>
      <c r="AU91" s="406"/>
      <c r="AV91" s="406"/>
      <c r="AW91" s="406"/>
      <c r="AX91" s="406"/>
      <c r="AY91" s="406"/>
      <c r="AZ91" s="406"/>
      <c r="BA91" s="406"/>
      <c r="BB91" s="406"/>
      <c r="BC91" s="406"/>
      <c r="BD91" s="406"/>
      <c r="BE91" s="406"/>
      <c r="BF91" s="406"/>
      <c r="BG91" s="406"/>
      <c r="BH91" s="388">
        <f>AC91</f>
        <v>1381.2</v>
      </c>
      <c r="BI91" s="388"/>
      <c r="BJ91" s="388"/>
      <c r="BK91" s="388"/>
      <c r="BL91" s="388"/>
      <c r="BM91" s="388"/>
      <c r="BN91" s="388"/>
      <c r="BO91" s="388"/>
      <c r="BP91" s="388"/>
      <c r="BQ91" s="388"/>
      <c r="BR91" s="388"/>
      <c r="BS91" s="388"/>
      <c r="BT91" s="388"/>
      <c r="BU91" s="268"/>
      <c r="BV91" s="268"/>
      <c r="BW91" s="268"/>
      <c r="BX91" s="268"/>
      <c r="BY91" s="268"/>
      <c r="BZ91" s="268"/>
      <c r="CA91" s="268"/>
      <c r="CB91" s="268"/>
      <c r="CC91" s="268"/>
      <c r="CD91" s="268"/>
      <c r="CE91" s="268"/>
      <c r="CF91" s="268"/>
      <c r="CG91" s="268"/>
      <c r="CH91" s="268"/>
      <c r="CI91" s="406">
        <v>1381.2</v>
      </c>
      <c r="CJ91" s="406"/>
      <c r="CK91" s="406"/>
      <c r="CL91" s="406"/>
      <c r="CM91" s="406"/>
      <c r="CN91" s="406"/>
      <c r="CO91" s="406"/>
      <c r="CP91" s="406"/>
      <c r="CQ91" s="406"/>
      <c r="CR91" s="406">
        <f>CI91</f>
        <v>1381.2</v>
      </c>
      <c r="CS91" s="406"/>
      <c r="CT91" s="406"/>
      <c r="CU91" s="406"/>
      <c r="CV91" s="406"/>
      <c r="CW91" s="406"/>
      <c r="CX91" s="406"/>
      <c r="CY91" s="406"/>
      <c r="CZ91" s="406"/>
      <c r="DA91" s="406"/>
      <c r="DB91" s="406"/>
      <c r="DC91" s="406"/>
      <c r="DD91" s="406"/>
      <c r="DE91" s="406"/>
      <c r="DF91" s="406"/>
      <c r="DG91" s="406"/>
      <c r="DH91" s="406"/>
      <c r="DI91" s="406"/>
      <c r="DJ91" s="406"/>
      <c r="DK91" s="406"/>
      <c r="DL91" s="406"/>
      <c r="DM91" s="268">
        <f>CI91</f>
        <v>1381.2</v>
      </c>
      <c r="DN91" s="268"/>
      <c r="DO91" s="268"/>
      <c r="DP91" s="268"/>
      <c r="DQ91" s="268"/>
      <c r="DR91" s="268"/>
      <c r="DS91" s="268"/>
      <c r="DT91" s="268"/>
      <c r="DU91" s="268"/>
      <c r="DV91" s="268"/>
      <c r="DW91" s="268"/>
      <c r="DX91" s="268"/>
      <c r="DY91" s="268"/>
      <c r="DZ91" s="268"/>
    </row>
    <row r="92" spans="2:130" ht="11.25" customHeight="1">
      <c r="B92" s="39"/>
      <c r="C92" s="43"/>
      <c r="D92" s="44"/>
      <c r="E92" s="44"/>
      <c r="F92" s="45"/>
      <c r="G92" s="298" t="s">
        <v>33</v>
      </c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307">
        <f>SUM(V79:AB91)</f>
        <v>34760.70001</v>
      </c>
      <c r="W92" s="307"/>
      <c r="X92" s="307"/>
      <c r="Y92" s="307"/>
      <c r="Z92" s="307"/>
      <c r="AA92" s="307"/>
      <c r="AB92" s="307"/>
      <c r="AC92" s="283">
        <f>SUM(AC79:AN91)</f>
        <v>1921</v>
      </c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>
        <f>SUM(AO79:BG91)</f>
        <v>1921</v>
      </c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307">
        <f>SUM(BH79:BT91)</f>
        <v>36681.70001</v>
      </c>
      <c r="BI92" s="307"/>
      <c r="BJ92" s="307"/>
      <c r="BK92" s="307"/>
      <c r="BL92" s="307"/>
      <c r="BM92" s="307"/>
      <c r="BN92" s="307"/>
      <c r="BO92" s="307"/>
      <c r="BP92" s="307"/>
      <c r="BQ92" s="307"/>
      <c r="BR92" s="307"/>
      <c r="BS92" s="307"/>
      <c r="BT92" s="307"/>
      <c r="BU92" s="307">
        <f>SUM(BU79:CH91)</f>
        <v>35006.299540000015</v>
      </c>
      <c r="BV92" s="307"/>
      <c r="BW92" s="307"/>
      <c r="BX92" s="307"/>
      <c r="BY92" s="307"/>
      <c r="BZ92" s="307"/>
      <c r="CA92" s="307"/>
      <c r="CB92" s="307"/>
      <c r="CC92" s="307"/>
      <c r="CD92" s="307"/>
      <c r="CE92" s="307"/>
      <c r="CF92" s="307"/>
      <c r="CG92" s="307"/>
      <c r="CH92" s="307"/>
      <c r="CI92" s="283">
        <f>SUM(CI79:CQ91)</f>
        <v>1921</v>
      </c>
      <c r="CJ92" s="283"/>
      <c r="CK92" s="283"/>
      <c r="CL92" s="283"/>
      <c r="CM92" s="283"/>
      <c r="CN92" s="283"/>
      <c r="CO92" s="283"/>
      <c r="CP92" s="283"/>
      <c r="CQ92" s="283"/>
      <c r="CR92" s="283">
        <f>SUM(CR79:DL91)</f>
        <v>1921</v>
      </c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307">
        <f>SUM(DM79:DZ91)</f>
        <v>36927.299540000015</v>
      </c>
      <c r="DN92" s="307"/>
      <c r="DO92" s="307"/>
      <c r="DP92" s="307"/>
      <c r="DQ92" s="307"/>
      <c r="DR92" s="307"/>
      <c r="DS92" s="307"/>
      <c r="DT92" s="307"/>
      <c r="DU92" s="307"/>
      <c r="DV92" s="307"/>
      <c r="DW92" s="307"/>
      <c r="DX92" s="307"/>
      <c r="DY92" s="307"/>
      <c r="DZ92" s="307"/>
    </row>
    <row r="93" spans="27:91" ht="11.25" customHeight="1">
      <c r="AA93">
        <v>34760.7</v>
      </c>
      <c r="AM93" s="109">
        <f>AA93-V92</f>
        <v>-1.0000003385357559E-05</v>
      </c>
      <c r="CM93" s="109"/>
    </row>
    <row r="94" spans="2:157" ht="11.25" customHeight="1">
      <c r="B94" s="316" t="s">
        <v>56</v>
      </c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6"/>
      <c r="AW94" s="316"/>
      <c r="AX94" s="316"/>
      <c r="AY94" s="316"/>
      <c r="AZ94" s="316"/>
      <c r="BA94" s="316"/>
      <c r="BB94" s="316"/>
      <c r="BC94" s="316"/>
      <c r="BD94" s="316"/>
      <c r="BE94" s="316"/>
      <c r="BF94" s="316"/>
      <c r="BG94" s="316"/>
      <c r="BH94" s="316"/>
      <c r="BI94" s="316"/>
      <c r="BJ94" s="316"/>
      <c r="BK94" s="316"/>
      <c r="BL94" s="316"/>
      <c r="BM94" s="316"/>
      <c r="BN94" s="316"/>
      <c r="BO94" s="316"/>
      <c r="BP94" s="316"/>
      <c r="BQ94" s="316"/>
      <c r="BR94" s="316"/>
      <c r="BS94" s="316"/>
      <c r="BT94" s="316"/>
      <c r="BU94" s="316"/>
      <c r="BV94" s="316"/>
      <c r="BW94" s="316"/>
      <c r="BX94" s="316"/>
      <c r="BY94" s="316"/>
      <c r="BZ94" s="316"/>
      <c r="CA94" s="316"/>
      <c r="CB94" s="316"/>
      <c r="CC94" s="316"/>
      <c r="CD94" s="316"/>
      <c r="CE94" s="316"/>
      <c r="CF94" s="316"/>
      <c r="CG94" s="316"/>
      <c r="CH94" s="316"/>
      <c r="CI94" s="316"/>
      <c r="CJ94" s="316"/>
      <c r="CK94" s="316"/>
      <c r="CL94" s="316"/>
      <c r="CM94" s="316"/>
      <c r="CN94" s="316"/>
      <c r="CO94" s="316"/>
      <c r="CP94" s="316"/>
      <c r="CQ94" s="316"/>
      <c r="CR94" s="316"/>
      <c r="CS94" s="316"/>
      <c r="CT94" s="316"/>
      <c r="CU94" s="316"/>
      <c r="CV94" s="316"/>
      <c r="CW94" s="316"/>
      <c r="CX94" s="316"/>
      <c r="CY94" s="316"/>
      <c r="CZ94" s="316"/>
      <c r="DA94" s="316"/>
      <c r="DB94" s="316"/>
      <c r="DC94" s="316"/>
      <c r="DD94" s="316"/>
      <c r="DE94" s="316"/>
      <c r="DF94" s="316"/>
      <c r="DG94" s="316"/>
      <c r="DH94" s="316"/>
      <c r="DI94" s="316"/>
      <c r="DJ94" s="316"/>
      <c r="DK94" s="316"/>
      <c r="DL94" s="316"/>
      <c r="DM94" s="316"/>
      <c r="DN94" s="316"/>
      <c r="DO94" s="316"/>
      <c r="DP94" s="316"/>
      <c r="DQ94" s="316"/>
      <c r="DR94" s="316"/>
      <c r="DS94" s="316"/>
      <c r="DT94" s="316"/>
      <c r="DU94" s="316"/>
      <c r="DV94" s="316"/>
      <c r="DW94" s="316"/>
      <c r="DX94" s="316"/>
      <c r="DY94" s="316"/>
      <c r="DZ94" s="316"/>
      <c r="EA94" s="316"/>
      <c r="EB94" s="316"/>
      <c r="EC94" s="316"/>
      <c r="ED94" s="316"/>
      <c r="EE94" s="316"/>
      <c r="EF94" s="316"/>
      <c r="EG94" s="316"/>
      <c r="EH94" s="316"/>
      <c r="EI94" s="316"/>
      <c r="EJ94" s="316"/>
      <c r="EK94" s="316"/>
      <c r="EL94" s="316"/>
      <c r="EM94" s="316"/>
      <c r="EN94" s="316"/>
      <c r="EO94" s="316"/>
      <c r="EP94" s="316"/>
      <c r="EQ94" s="316"/>
      <c r="ER94" s="316"/>
      <c r="ES94" s="316"/>
      <c r="ET94" s="316"/>
      <c r="EU94" s="316"/>
      <c r="EV94" s="316"/>
      <c r="EW94" s="316"/>
      <c r="EX94" s="316"/>
      <c r="EY94" s="316"/>
      <c r="EZ94" s="316"/>
      <c r="FA94" s="316"/>
    </row>
    <row r="95" ht="11.25" customHeight="1">
      <c r="CZ95" s="2" t="s">
        <v>16</v>
      </c>
    </row>
    <row r="96" spans="2:130" s="30" customFormat="1" ht="11.25" customHeight="1">
      <c r="B96" s="335" t="s">
        <v>17</v>
      </c>
      <c r="C96" s="335" t="s">
        <v>53</v>
      </c>
      <c r="D96" s="335"/>
      <c r="E96" s="335"/>
      <c r="F96" s="335"/>
      <c r="G96" s="335"/>
      <c r="H96" s="335" t="s">
        <v>19</v>
      </c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77" t="s">
        <v>35</v>
      </c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77"/>
      <c r="AL96" s="377"/>
      <c r="AM96" s="377"/>
      <c r="AN96" s="377"/>
      <c r="AO96" s="377"/>
      <c r="AP96" s="377"/>
      <c r="AQ96" s="377"/>
      <c r="AR96" s="377"/>
      <c r="AS96" s="377"/>
      <c r="AT96" s="377"/>
      <c r="AU96" s="377"/>
      <c r="AV96" s="377"/>
      <c r="AW96" s="377"/>
      <c r="AX96" s="377"/>
      <c r="AY96" s="377"/>
      <c r="AZ96" s="377"/>
      <c r="BA96" s="377"/>
      <c r="BB96" s="377"/>
      <c r="BC96" s="377"/>
      <c r="BD96" s="377"/>
      <c r="BE96" s="377"/>
      <c r="BF96" s="377"/>
      <c r="BG96" s="377"/>
      <c r="BH96" s="377"/>
      <c r="BI96" s="377"/>
      <c r="BJ96" s="377"/>
      <c r="BK96" s="377"/>
      <c r="BL96" s="377"/>
      <c r="BM96" s="377"/>
      <c r="BN96" s="377"/>
      <c r="BO96" s="377"/>
      <c r="BP96" s="377"/>
      <c r="BQ96" s="377"/>
      <c r="BR96" s="377"/>
      <c r="BS96" s="377"/>
      <c r="BT96" s="377"/>
      <c r="BU96" s="377" t="s">
        <v>36</v>
      </c>
      <c r="BV96" s="377"/>
      <c r="BW96" s="377"/>
      <c r="BX96" s="377"/>
      <c r="BY96" s="377"/>
      <c r="BZ96" s="377"/>
      <c r="CA96" s="377"/>
      <c r="CB96" s="377"/>
      <c r="CC96" s="377"/>
      <c r="CD96" s="377"/>
      <c r="CE96" s="377"/>
      <c r="CF96" s="377"/>
      <c r="CG96" s="377"/>
      <c r="CH96" s="377"/>
      <c r="CI96" s="377"/>
      <c r="CJ96" s="377"/>
      <c r="CK96" s="377"/>
      <c r="CL96" s="377"/>
      <c r="CM96" s="377"/>
      <c r="CN96" s="377"/>
      <c r="CO96" s="377"/>
      <c r="CP96" s="377"/>
      <c r="CQ96" s="377"/>
      <c r="CR96" s="377"/>
      <c r="CS96" s="377"/>
      <c r="CT96" s="377"/>
      <c r="CU96" s="377"/>
      <c r="CV96" s="377"/>
      <c r="CW96" s="377"/>
      <c r="CX96" s="377"/>
      <c r="CY96" s="377"/>
      <c r="CZ96" s="377"/>
      <c r="DA96" s="377"/>
      <c r="DB96" s="377"/>
      <c r="DC96" s="377"/>
      <c r="DD96" s="377"/>
      <c r="DE96" s="377"/>
      <c r="DF96" s="377"/>
      <c r="DG96" s="377"/>
      <c r="DH96" s="377"/>
      <c r="DI96" s="377"/>
      <c r="DJ96" s="377"/>
      <c r="DK96" s="377"/>
      <c r="DL96" s="377"/>
      <c r="DM96" s="377"/>
      <c r="DN96" s="377"/>
      <c r="DO96" s="377"/>
      <c r="DP96" s="377"/>
      <c r="DQ96" s="377"/>
      <c r="DR96" s="377"/>
      <c r="DS96" s="377"/>
      <c r="DT96" s="377"/>
      <c r="DU96" s="377"/>
      <c r="DV96" s="377"/>
      <c r="DW96" s="377"/>
      <c r="DX96" s="377"/>
      <c r="DY96" s="377"/>
      <c r="DZ96" s="377"/>
    </row>
    <row r="97" spans="2:130" s="30" customFormat="1" ht="21.75" customHeight="1">
      <c r="B97" s="336"/>
      <c r="C97" s="410"/>
      <c r="D97" s="411"/>
      <c r="E97" s="411"/>
      <c r="F97" s="411"/>
      <c r="G97" s="412"/>
      <c r="H97" s="410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2"/>
      <c r="V97" s="288" t="s">
        <v>23</v>
      </c>
      <c r="W97" s="288"/>
      <c r="X97" s="288"/>
      <c r="Y97" s="288"/>
      <c r="Z97" s="288"/>
      <c r="AA97" s="288"/>
      <c r="AB97" s="288"/>
      <c r="AC97" s="288" t="s">
        <v>24</v>
      </c>
      <c r="AD97" s="288"/>
      <c r="AE97" s="288"/>
      <c r="AF97" s="288"/>
      <c r="AG97" s="288"/>
      <c r="AH97" s="288"/>
      <c r="AI97" s="288"/>
      <c r="AJ97" s="288"/>
      <c r="AK97" s="288"/>
      <c r="AL97" s="288"/>
      <c r="AM97" s="288"/>
      <c r="AN97" s="288"/>
      <c r="AO97" s="409" t="s">
        <v>25</v>
      </c>
      <c r="AP97" s="409"/>
      <c r="AQ97" s="409"/>
      <c r="AR97" s="409"/>
      <c r="AS97" s="409"/>
      <c r="AT97" s="409"/>
      <c r="AU97" s="409"/>
      <c r="AV97" s="409"/>
      <c r="AW97" s="409"/>
      <c r="AX97" s="409"/>
      <c r="AY97" s="409"/>
      <c r="AZ97" s="409"/>
      <c r="BA97" s="409"/>
      <c r="BB97" s="409"/>
      <c r="BC97" s="409"/>
      <c r="BD97" s="409"/>
      <c r="BE97" s="409"/>
      <c r="BF97" s="409"/>
      <c r="BG97" s="288" t="s">
        <v>26</v>
      </c>
      <c r="BH97" s="288"/>
      <c r="BI97" s="288"/>
      <c r="BJ97" s="288"/>
      <c r="BK97" s="288"/>
      <c r="BL97" s="288"/>
      <c r="BM97" s="288"/>
      <c r="BN97" s="288"/>
      <c r="BO97" s="288"/>
      <c r="BP97" s="288"/>
      <c r="BQ97" s="288"/>
      <c r="BR97" s="288"/>
      <c r="BS97" s="288"/>
      <c r="BT97" s="288"/>
      <c r="BU97" s="288" t="s">
        <v>23</v>
      </c>
      <c r="BV97" s="288"/>
      <c r="BW97" s="288"/>
      <c r="BX97" s="288"/>
      <c r="BY97" s="288"/>
      <c r="BZ97" s="288"/>
      <c r="CA97" s="288"/>
      <c r="CB97" s="288"/>
      <c r="CC97" s="288"/>
      <c r="CD97" s="288"/>
      <c r="CE97" s="288"/>
      <c r="CF97" s="288"/>
      <c r="CG97" s="288"/>
      <c r="CH97" s="288"/>
      <c r="CI97" s="288" t="s">
        <v>24</v>
      </c>
      <c r="CJ97" s="288"/>
      <c r="CK97" s="288"/>
      <c r="CL97" s="288"/>
      <c r="CM97" s="288"/>
      <c r="CN97" s="288"/>
      <c r="CO97" s="288"/>
      <c r="CP97" s="288"/>
      <c r="CQ97" s="288"/>
      <c r="CR97" s="409" t="s">
        <v>25</v>
      </c>
      <c r="CS97" s="409"/>
      <c r="CT97" s="409"/>
      <c r="CU97" s="409"/>
      <c r="CV97" s="409"/>
      <c r="CW97" s="409"/>
      <c r="CX97" s="409"/>
      <c r="CY97" s="409"/>
      <c r="CZ97" s="409"/>
      <c r="DA97" s="409"/>
      <c r="DB97" s="409"/>
      <c r="DC97" s="409"/>
      <c r="DD97" s="409"/>
      <c r="DE97" s="409"/>
      <c r="DF97" s="409"/>
      <c r="DG97" s="409"/>
      <c r="DH97" s="409"/>
      <c r="DI97" s="409"/>
      <c r="DJ97" s="409"/>
      <c r="DK97" s="409"/>
      <c r="DL97" s="409"/>
      <c r="DM97" s="288" t="s">
        <v>27</v>
      </c>
      <c r="DN97" s="288"/>
      <c r="DO97" s="288"/>
      <c r="DP97" s="288"/>
      <c r="DQ97" s="288"/>
      <c r="DR97" s="288"/>
      <c r="DS97" s="288"/>
      <c r="DT97" s="288"/>
      <c r="DU97" s="288"/>
      <c r="DV97" s="288"/>
      <c r="DW97" s="288"/>
      <c r="DX97" s="288"/>
      <c r="DY97" s="288"/>
      <c r="DZ97" s="288"/>
    </row>
    <row r="98" spans="2:183" ht="11.25" customHeight="1">
      <c r="B98" s="33">
        <v>1</v>
      </c>
      <c r="C98" s="284">
        <v>2</v>
      </c>
      <c r="D98" s="284"/>
      <c r="E98" s="284"/>
      <c r="F98" s="284"/>
      <c r="G98" s="284"/>
      <c r="H98" s="284">
        <v>3</v>
      </c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>
        <v>4</v>
      </c>
      <c r="W98" s="284"/>
      <c r="X98" s="284"/>
      <c r="Y98" s="284"/>
      <c r="Z98" s="284"/>
      <c r="AA98" s="284"/>
      <c r="AB98" s="284"/>
      <c r="AC98" s="284">
        <v>5</v>
      </c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>
        <v>6</v>
      </c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>
        <v>7</v>
      </c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>
        <v>8</v>
      </c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>
        <v>9</v>
      </c>
      <c r="CJ98" s="284"/>
      <c r="CK98" s="284"/>
      <c r="CL98" s="284"/>
      <c r="CM98" s="284"/>
      <c r="CN98" s="284"/>
      <c r="CO98" s="284"/>
      <c r="CP98" s="284"/>
      <c r="CQ98" s="284"/>
      <c r="CR98" s="284">
        <v>10</v>
      </c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>
        <v>11</v>
      </c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</row>
    <row r="99" spans="2:130" s="1" customFormat="1" ht="11.25" customHeight="1">
      <c r="B99" s="39"/>
      <c r="C99" s="43"/>
      <c r="D99" s="44"/>
      <c r="E99" s="44"/>
      <c r="F99" s="45"/>
      <c r="G99" s="298" t="s">
        <v>33</v>
      </c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46"/>
      <c r="W99" s="47"/>
      <c r="X99" s="47"/>
      <c r="Y99" s="47"/>
      <c r="Z99" s="47"/>
      <c r="AA99" s="47"/>
      <c r="AB99" s="48"/>
      <c r="AC99" s="46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8"/>
      <c r="AO99" s="46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8"/>
      <c r="BH99" s="46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8"/>
      <c r="BU99" s="46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8"/>
      <c r="CI99" s="46"/>
      <c r="CJ99" s="47"/>
      <c r="CK99" s="47"/>
      <c r="CL99" s="47"/>
      <c r="CM99" s="47"/>
      <c r="CN99" s="47"/>
      <c r="CO99" s="47"/>
      <c r="CP99" s="47"/>
      <c r="CQ99" s="48"/>
      <c r="CR99" s="46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8"/>
      <c r="DM99" s="46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8"/>
    </row>
    <row r="100" spans="1:183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</row>
    <row r="101" spans="1:183" ht="11.25" customHeight="1">
      <c r="A101"/>
      <c r="B101" s="316" t="s">
        <v>57</v>
      </c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6"/>
      <c r="AX101" s="316"/>
      <c r="AY101" s="316"/>
      <c r="AZ101" s="316"/>
      <c r="BA101" s="316"/>
      <c r="BB101" s="316"/>
      <c r="BC101" s="316"/>
      <c r="BD101" s="316"/>
      <c r="BE101" s="316"/>
      <c r="BF101" s="316"/>
      <c r="BG101" s="316"/>
      <c r="BH101" s="316"/>
      <c r="BI101" s="316"/>
      <c r="BJ101" s="316"/>
      <c r="BK101" s="316"/>
      <c r="BL101" s="316"/>
      <c r="BM101" s="316"/>
      <c r="BN101" s="316"/>
      <c r="BO101" s="316"/>
      <c r="BP101" s="316"/>
      <c r="BQ101" s="316"/>
      <c r="BR101" s="316"/>
      <c r="BS101" s="316"/>
      <c r="BT101" s="316"/>
      <c r="BU101" s="316"/>
      <c r="BV101" s="316"/>
      <c r="BW101" s="316"/>
      <c r="BX101" s="316"/>
      <c r="BY101" s="316"/>
      <c r="BZ101" s="316"/>
      <c r="CA101" s="316"/>
      <c r="CB101" s="316"/>
      <c r="CC101" s="316"/>
      <c r="CD101" s="316"/>
      <c r="CE101" s="316"/>
      <c r="CF101" s="316"/>
      <c r="CG101" s="316"/>
      <c r="CH101" s="316"/>
      <c r="CI101" s="316"/>
      <c r="CJ101" s="316"/>
      <c r="CK101" s="316"/>
      <c r="CL101" s="316"/>
      <c r="CM101" s="316"/>
      <c r="CN101" s="316"/>
      <c r="CO101" s="316"/>
      <c r="CP101" s="316"/>
      <c r="CQ101" s="316"/>
      <c r="CR101" s="316"/>
      <c r="CS101" s="316"/>
      <c r="CT101" s="316"/>
      <c r="CU101" s="316"/>
      <c r="CV101" s="316"/>
      <c r="CW101" s="316"/>
      <c r="CX101" s="316"/>
      <c r="CY101" s="316"/>
      <c r="CZ101" s="316"/>
      <c r="DA101" s="316"/>
      <c r="DB101" s="316"/>
      <c r="DC101" s="316"/>
      <c r="DD101" s="316"/>
      <c r="DE101" s="316"/>
      <c r="DF101" s="316"/>
      <c r="DG101" s="316"/>
      <c r="DH101" s="316"/>
      <c r="DI101" s="316"/>
      <c r="DJ101" s="316"/>
      <c r="DK101" s="316"/>
      <c r="DL101" s="316"/>
      <c r="DM101" s="316"/>
      <c r="DN101" s="316"/>
      <c r="DO101" s="316"/>
      <c r="DP101" s="316"/>
      <c r="DQ101" s="316"/>
      <c r="DR101" s="316"/>
      <c r="DS101" s="316"/>
      <c r="DT101" s="316"/>
      <c r="DU101" s="316"/>
      <c r="DV101" s="316"/>
      <c r="DW101" s="316"/>
      <c r="DX101" s="316"/>
      <c r="DY101" s="316"/>
      <c r="DZ101" s="316"/>
      <c r="EA101" s="316"/>
      <c r="EB101" s="316"/>
      <c r="EC101" s="316"/>
      <c r="ED101" s="316"/>
      <c r="EE101" s="316"/>
      <c r="EF101" s="316"/>
      <c r="EG101" s="316"/>
      <c r="EH101" s="316"/>
      <c r="EI101" s="316"/>
      <c r="EJ101" s="316"/>
      <c r="EK101" s="316"/>
      <c r="EL101" s="316"/>
      <c r="EM101" s="316"/>
      <c r="EN101" s="316"/>
      <c r="EO101" s="316"/>
      <c r="EP101" s="316"/>
      <c r="EQ101" s="316"/>
      <c r="ER101" s="316"/>
      <c r="ES101" s="316"/>
      <c r="ET101" s="316"/>
      <c r="EU101" s="316"/>
      <c r="EV101" s="316"/>
      <c r="EW101" s="316"/>
      <c r="EX101" s="316"/>
      <c r="EY101" s="316"/>
      <c r="EZ101" s="316"/>
      <c r="FA101" s="316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</row>
    <row r="102" spans="1:183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</row>
    <row r="103" spans="1:183" ht="11.25" customHeight="1">
      <c r="A103"/>
      <c r="B103" s="316" t="s">
        <v>188</v>
      </c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16"/>
      <c r="AT103" s="316"/>
      <c r="AU103" s="316"/>
      <c r="AV103" s="316"/>
      <c r="AW103" s="316"/>
      <c r="AX103" s="316"/>
      <c r="AY103" s="316"/>
      <c r="AZ103" s="316"/>
      <c r="BA103" s="316"/>
      <c r="BB103" s="316"/>
      <c r="BC103" s="316"/>
      <c r="BD103" s="316"/>
      <c r="BE103" s="316"/>
      <c r="BF103" s="316"/>
      <c r="BG103" s="316"/>
      <c r="BH103" s="316"/>
      <c r="BI103" s="316"/>
      <c r="BJ103" s="316"/>
      <c r="BK103" s="316"/>
      <c r="BL103" s="316"/>
      <c r="BM103" s="316"/>
      <c r="BN103" s="316"/>
      <c r="BO103" s="316"/>
      <c r="BP103" s="316"/>
      <c r="BQ103" s="316"/>
      <c r="BR103" s="316"/>
      <c r="BS103" s="316"/>
      <c r="BT103" s="316"/>
      <c r="BU103" s="316"/>
      <c r="BV103" s="316"/>
      <c r="BW103" s="316"/>
      <c r="BX103" s="316"/>
      <c r="BY103" s="316"/>
      <c r="BZ103" s="316"/>
      <c r="CA103" s="316"/>
      <c r="CB103" s="316"/>
      <c r="CC103" s="316"/>
      <c r="CD103" s="316"/>
      <c r="CE103" s="316"/>
      <c r="CF103" s="316"/>
      <c r="CG103" s="316"/>
      <c r="CH103" s="316"/>
      <c r="CI103" s="316"/>
      <c r="CJ103" s="316"/>
      <c r="CK103" s="316"/>
      <c r="CL103" s="316"/>
      <c r="CM103" s="316"/>
      <c r="CN103" s="316"/>
      <c r="CO103" s="316"/>
      <c r="CP103" s="316"/>
      <c r="CQ103" s="316"/>
      <c r="CR103" s="316"/>
      <c r="CS103" s="316"/>
      <c r="CT103" s="316"/>
      <c r="CU103" s="316"/>
      <c r="CV103" s="316"/>
      <c r="CW103" s="316"/>
      <c r="CX103" s="316"/>
      <c r="CY103" s="316"/>
      <c r="CZ103" s="316"/>
      <c r="DA103" s="316"/>
      <c r="DB103" s="316"/>
      <c r="DC103" s="316"/>
      <c r="DD103" s="316"/>
      <c r="DE103" s="316"/>
      <c r="DF103" s="316"/>
      <c r="DG103" s="316"/>
      <c r="DH103" s="316"/>
      <c r="DI103" s="316"/>
      <c r="DJ103" s="316"/>
      <c r="DK103" s="316"/>
      <c r="DL103" s="316"/>
      <c r="DM103" s="316"/>
      <c r="DN103" s="316"/>
      <c r="DO103" s="316"/>
      <c r="DP103" s="316"/>
      <c r="DQ103" s="316"/>
      <c r="DR103" s="316"/>
      <c r="DS103" s="316"/>
      <c r="DT103" s="316"/>
      <c r="DU103" s="316"/>
      <c r="DV103" s="316"/>
      <c r="DW103" s="316"/>
      <c r="DX103" s="316"/>
      <c r="DY103" s="316"/>
      <c r="DZ103" s="316"/>
      <c r="EA103" s="316"/>
      <c r="EB103" s="316"/>
      <c r="EC103" s="316"/>
      <c r="ED103" s="316"/>
      <c r="EE103" s="316"/>
      <c r="EF103" s="316"/>
      <c r="EG103" s="316"/>
      <c r="EH103" s="316"/>
      <c r="EI103" s="316"/>
      <c r="EJ103" s="316"/>
      <c r="EK103" s="316"/>
      <c r="EL103" s="316"/>
      <c r="EM103" s="316"/>
      <c r="EN103" s="316"/>
      <c r="EO103" s="316"/>
      <c r="EP103" s="316"/>
      <c r="EQ103" s="316"/>
      <c r="ER103" s="316"/>
      <c r="ES103" s="316"/>
      <c r="ET103" s="316"/>
      <c r="EU103" s="316"/>
      <c r="EV103" s="316"/>
      <c r="EW103" s="316"/>
      <c r="EX103" s="316"/>
      <c r="EY103" s="316"/>
      <c r="EZ103" s="316"/>
      <c r="FA103" s="316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</row>
    <row r="104" spans="1:183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 s="2" t="s">
        <v>16</v>
      </c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</row>
    <row r="105" spans="2:176" s="30" customFormat="1" ht="11.25" customHeight="1">
      <c r="B105" s="335" t="s">
        <v>17</v>
      </c>
      <c r="C105" s="311" t="s">
        <v>58</v>
      </c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77" t="s">
        <v>181</v>
      </c>
      <c r="W105" s="377"/>
      <c r="X105" s="377"/>
      <c r="Y105" s="377"/>
      <c r="Z105" s="377"/>
      <c r="AA105" s="377"/>
      <c r="AB105" s="377"/>
      <c r="AC105" s="377"/>
      <c r="AD105" s="377"/>
      <c r="AE105" s="377"/>
      <c r="AF105" s="377"/>
      <c r="AG105" s="377"/>
      <c r="AH105" s="377"/>
      <c r="AI105" s="377"/>
      <c r="AJ105" s="377"/>
      <c r="AK105" s="377"/>
      <c r="AL105" s="377"/>
      <c r="AM105" s="377"/>
      <c r="AN105" s="377"/>
      <c r="AO105" s="377"/>
      <c r="AP105" s="377"/>
      <c r="AQ105" s="377"/>
      <c r="AR105" s="377"/>
      <c r="AS105" s="377"/>
      <c r="AT105" s="377"/>
      <c r="AU105" s="377"/>
      <c r="AV105" s="377"/>
      <c r="AW105" s="377"/>
      <c r="AX105" s="377"/>
      <c r="AY105" s="377"/>
      <c r="AZ105" s="377"/>
      <c r="BA105" s="377"/>
      <c r="BB105" s="377"/>
      <c r="BC105" s="377"/>
      <c r="BD105" s="377"/>
      <c r="BE105" s="377"/>
      <c r="BF105" s="377"/>
      <c r="BG105" s="377"/>
      <c r="BH105" s="377"/>
      <c r="BI105" s="377"/>
      <c r="BJ105" s="377"/>
      <c r="BK105" s="377"/>
      <c r="BL105" s="377"/>
      <c r="BM105" s="377"/>
      <c r="BN105" s="377"/>
      <c r="BO105" s="377"/>
      <c r="BP105" s="377"/>
      <c r="BQ105" s="377" t="s">
        <v>182</v>
      </c>
      <c r="BR105" s="377"/>
      <c r="BS105" s="377"/>
      <c r="BT105" s="377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  <c r="CE105" s="377"/>
      <c r="CF105" s="377"/>
      <c r="CG105" s="377"/>
      <c r="CH105" s="377"/>
      <c r="CI105" s="377"/>
      <c r="CJ105" s="377"/>
      <c r="CK105" s="377"/>
      <c r="CL105" s="377"/>
      <c r="CM105" s="377"/>
      <c r="CN105" s="377"/>
      <c r="CO105" s="377"/>
      <c r="CP105" s="377"/>
      <c r="CQ105" s="377"/>
      <c r="CR105" s="377"/>
      <c r="CS105" s="377"/>
      <c r="CT105" s="377"/>
      <c r="CU105" s="377"/>
      <c r="CV105" s="377"/>
      <c r="CW105" s="377"/>
      <c r="CX105" s="377"/>
      <c r="CY105" s="377"/>
      <c r="CZ105" s="377"/>
      <c r="DA105" s="377"/>
      <c r="DB105" s="377"/>
      <c r="DC105" s="377"/>
      <c r="DD105" s="377"/>
      <c r="DE105" s="377"/>
      <c r="DF105" s="377"/>
      <c r="DG105" s="377"/>
      <c r="DH105" s="377"/>
      <c r="DI105" s="377"/>
      <c r="DJ105" s="377"/>
      <c r="DK105" s="377"/>
      <c r="DL105" s="377"/>
      <c r="DM105" s="377"/>
      <c r="DN105" s="377"/>
      <c r="DO105" s="377"/>
      <c r="DP105" s="377"/>
      <c r="DQ105" s="377"/>
      <c r="DR105" s="377"/>
      <c r="DS105" s="377"/>
      <c r="DT105" s="377"/>
      <c r="DU105" s="377"/>
      <c r="DV105" s="377"/>
      <c r="DW105" s="377" t="s">
        <v>183</v>
      </c>
      <c r="DX105" s="377"/>
      <c r="DY105" s="377"/>
      <c r="DZ105" s="377"/>
      <c r="EA105" s="377"/>
      <c r="EB105" s="377"/>
      <c r="EC105" s="377"/>
      <c r="ED105" s="377"/>
      <c r="EE105" s="377"/>
      <c r="EF105" s="377"/>
      <c r="EG105" s="377"/>
      <c r="EH105" s="377"/>
      <c r="EI105" s="377"/>
      <c r="EJ105" s="377"/>
      <c r="EK105" s="377"/>
      <c r="EL105" s="377"/>
      <c r="EM105" s="377"/>
      <c r="EN105" s="377"/>
      <c r="EO105" s="377"/>
      <c r="EP105" s="377"/>
      <c r="EQ105" s="377"/>
      <c r="ER105" s="377"/>
      <c r="ES105" s="377"/>
      <c r="ET105" s="377"/>
      <c r="EU105" s="377"/>
      <c r="EV105" s="377"/>
      <c r="EW105" s="377"/>
      <c r="EX105" s="377"/>
      <c r="EY105" s="377"/>
      <c r="EZ105" s="377"/>
      <c r="FA105" s="377"/>
      <c r="FB105" s="377"/>
      <c r="FC105" s="377"/>
      <c r="FD105" s="377"/>
      <c r="FE105" s="377"/>
      <c r="FF105" s="377"/>
      <c r="FG105" s="377"/>
      <c r="FH105" s="377"/>
      <c r="FI105" s="377"/>
      <c r="FJ105" s="377"/>
      <c r="FK105" s="377"/>
      <c r="FL105" s="377"/>
      <c r="FM105" s="377"/>
      <c r="FN105" s="377"/>
      <c r="FO105" s="377"/>
      <c r="FP105" s="377"/>
      <c r="FQ105" s="377"/>
      <c r="FR105" s="377"/>
      <c r="FS105" s="377"/>
      <c r="FT105" s="377"/>
    </row>
    <row r="106" spans="2:176" s="30" customFormat="1" ht="30.75" customHeight="1">
      <c r="B106" s="336"/>
      <c r="C106" s="410"/>
      <c r="D106" s="41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1"/>
      <c r="T106" s="411"/>
      <c r="U106" s="412"/>
      <c r="V106" s="288" t="s">
        <v>23</v>
      </c>
      <c r="W106" s="288"/>
      <c r="X106" s="288"/>
      <c r="Y106" s="288"/>
      <c r="Z106" s="288"/>
      <c r="AA106" s="288"/>
      <c r="AB106" s="288"/>
      <c r="AC106" s="288" t="s">
        <v>24</v>
      </c>
      <c r="AD106" s="288"/>
      <c r="AE106" s="288"/>
      <c r="AF106" s="288"/>
      <c r="AG106" s="288"/>
      <c r="AH106" s="288"/>
      <c r="AI106" s="288"/>
      <c r="AJ106" s="288"/>
      <c r="AK106" s="288"/>
      <c r="AL106" s="288"/>
      <c r="AM106" s="288"/>
      <c r="AN106" s="288"/>
      <c r="AO106" s="409" t="s">
        <v>25</v>
      </c>
      <c r="AP106" s="409"/>
      <c r="AQ106" s="409"/>
      <c r="AR106" s="409"/>
      <c r="AS106" s="409"/>
      <c r="AT106" s="409"/>
      <c r="AU106" s="409"/>
      <c r="AV106" s="409"/>
      <c r="AW106" s="409"/>
      <c r="AX106" s="409"/>
      <c r="AY106" s="409"/>
      <c r="AZ106" s="409"/>
      <c r="BA106" s="409"/>
      <c r="BB106" s="288" t="s">
        <v>59</v>
      </c>
      <c r="BC106" s="288"/>
      <c r="BD106" s="288"/>
      <c r="BE106" s="288"/>
      <c r="BF106" s="288"/>
      <c r="BG106" s="288"/>
      <c r="BH106" s="288"/>
      <c r="BI106" s="288"/>
      <c r="BJ106" s="288"/>
      <c r="BK106" s="288"/>
      <c r="BL106" s="288"/>
      <c r="BM106" s="288"/>
      <c r="BN106" s="288"/>
      <c r="BO106" s="288"/>
      <c r="BP106" s="288"/>
      <c r="BQ106" s="288" t="s">
        <v>23</v>
      </c>
      <c r="BR106" s="288"/>
      <c r="BS106" s="288"/>
      <c r="BT106" s="288"/>
      <c r="BU106" s="288"/>
      <c r="BV106" s="288"/>
      <c r="BW106" s="288"/>
      <c r="BX106" s="288"/>
      <c r="BY106" s="288"/>
      <c r="BZ106" s="288"/>
      <c r="CA106" s="288"/>
      <c r="CB106" s="288"/>
      <c r="CC106" s="288"/>
      <c r="CD106" s="288" t="s">
        <v>24</v>
      </c>
      <c r="CE106" s="288"/>
      <c r="CF106" s="288"/>
      <c r="CG106" s="288"/>
      <c r="CH106" s="288"/>
      <c r="CI106" s="288"/>
      <c r="CJ106" s="288"/>
      <c r="CK106" s="288"/>
      <c r="CL106" s="288"/>
      <c r="CM106" s="288"/>
      <c r="CN106" s="288"/>
      <c r="CO106" s="288"/>
      <c r="CP106" s="288"/>
      <c r="CQ106" s="409" t="s">
        <v>25</v>
      </c>
      <c r="CR106" s="409"/>
      <c r="CS106" s="409"/>
      <c r="CT106" s="409"/>
      <c r="CU106" s="409"/>
      <c r="CV106" s="409"/>
      <c r="CW106" s="409"/>
      <c r="CX106" s="409"/>
      <c r="CY106" s="409"/>
      <c r="CZ106" s="409"/>
      <c r="DA106" s="409"/>
      <c r="DB106" s="409"/>
      <c r="DC106" s="409"/>
      <c r="DD106" s="409"/>
      <c r="DE106" s="409"/>
      <c r="DF106" s="409"/>
      <c r="DG106" s="288" t="s">
        <v>60</v>
      </c>
      <c r="DH106" s="288"/>
      <c r="DI106" s="288"/>
      <c r="DJ106" s="288"/>
      <c r="DK106" s="288"/>
      <c r="DL106" s="288"/>
      <c r="DM106" s="288"/>
      <c r="DN106" s="288"/>
      <c r="DO106" s="288"/>
      <c r="DP106" s="288"/>
      <c r="DQ106" s="288"/>
      <c r="DR106" s="288"/>
      <c r="DS106" s="288"/>
      <c r="DT106" s="288"/>
      <c r="DU106" s="288"/>
      <c r="DV106" s="288"/>
      <c r="DW106" s="288" t="s">
        <v>23</v>
      </c>
      <c r="DX106" s="288"/>
      <c r="DY106" s="288"/>
      <c r="DZ106" s="288"/>
      <c r="EA106" s="288"/>
      <c r="EB106" s="288"/>
      <c r="EC106" s="288"/>
      <c r="ED106" s="288"/>
      <c r="EE106" s="288"/>
      <c r="EF106" s="288"/>
      <c r="EG106" s="288"/>
      <c r="EH106" s="288"/>
      <c r="EI106" s="288"/>
      <c r="EJ106" s="288" t="s">
        <v>24</v>
      </c>
      <c r="EK106" s="288"/>
      <c r="EL106" s="288"/>
      <c r="EM106" s="288"/>
      <c r="EN106" s="288"/>
      <c r="EO106" s="288"/>
      <c r="EP106" s="288"/>
      <c r="EQ106" s="288"/>
      <c r="ER106" s="288"/>
      <c r="ES106" s="288"/>
      <c r="ET106" s="288"/>
      <c r="EU106" s="288"/>
      <c r="EV106" s="288"/>
      <c r="EW106" s="409" t="s">
        <v>25</v>
      </c>
      <c r="EX106" s="409"/>
      <c r="EY106" s="409"/>
      <c r="EZ106" s="409"/>
      <c r="FA106" s="409"/>
      <c r="FB106" s="409"/>
      <c r="FC106" s="409"/>
      <c r="FD106" s="409"/>
      <c r="FE106" s="409"/>
      <c r="FF106" s="409"/>
      <c r="FG106" s="409"/>
      <c r="FH106" s="409"/>
      <c r="FI106" s="288" t="s">
        <v>61</v>
      </c>
      <c r="FJ106" s="288"/>
      <c r="FK106" s="288"/>
      <c r="FL106" s="288"/>
      <c r="FM106" s="288"/>
      <c r="FN106" s="288"/>
      <c r="FO106" s="288"/>
      <c r="FP106" s="288"/>
      <c r="FQ106" s="288"/>
      <c r="FR106" s="288"/>
      <c r="FS106" s="288"/>
      <c r="FT106" s="288"/>
    </row>
    <row r="107" spans="2:183" ht="11.25" customHeight="1">
      <c r="B107" s="33">
        <v>1</v>
      </c>
      <c r="C107" s="284">
        <v>2</v>
      </c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>
        <v>3</v>
      </c>
      <c r="W107" s="284"/>
      <c r="X107" s="284"/>
      <c r="Y107" s="284"/>
      <c r="Z107" s="284"/>
      <c r="AA107" s="284"/>
      <c r="AB107" s="284"/>
      <c r="AC107" s="284">
        <v>4</v>
      </c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>
        <v>5</v>
      </c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>
        <v>6</v>
      </c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>
        <v>7</v>
      </c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>
        <v>8</v>
      </c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>
        <v>9</v>
      </c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>
        <v>10</v>
      </c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>
        <v>11</v>
      </c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>
        <v>12</v>
      </c>
      <c r="EK107" s="284"/>
      <c r="EL107" s="284"/>
      <c r="EM107" s="284"/>
      <c r="EN107" s="284"/>
      <c r="EO107" s="284"/>
      <c r="EP107" s="284"/>
      <c r="EQ107" s="284"/>
      <c r="ER107" s="284"/>
      <c r="ES107" s="284"/>
      <c r="ET107" s="284"/>
      <c r="EU107" s="284"/>
      <c r="EV107" s="284"/>
      <c r="EW107" s="284">
        <v>13</v>
      </c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4"/>
      <c r="FI107" s="284">
        <v>14</v>
      </c>
      <c r="FJ107" s="284"/>
      <c r="FK107" s="284"/>
      <c r="FL107" s="284"/>
      <c r="FM107" s="284"/>
      <c r="FN107" s="284"/>
      <c r="FO107" s="284"/>
      <c r="FP107" s="284"/>
      <c r="FQ107" s="284"/>
      <c r="FR107" s="284"/>
      <c r="FS107" s="284"/>
      <c r="FT107" s="284"/>
      <c r="FU107"/>
      <c r="FV107"/>
      <c r="FW107"/>
      <c r="FX107"/>
      <c r="FY107"/>
      <c r="FZ107"/>
      <c r="GA107"/>
    </row>
    <row r="108" spans="2:176" s="51" customFormat="1" ht="33" customHeight="1">
      <c r="B108" s="52" t="str">
        <f>B78</f>
        <v>0810160</v>
      </c>
      <c r="C108" s="413" t="str">
        <f>G78</f>
        <v>Керівництво і управління у відповідній сфері у містах (місті Києві), селищах, селах, об'єднаних територіальних громадах</v>
      </c>
      <c r="D108" s="413"/>
      <c r="E108" s="413"/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07">
        <f>V112</f>
        <v>16310.246</v>
      </c>
      <c r="W108" s="407"/>
      <c r="X108" s="407"/>
      <c r="Y108" s="407"/>
      <c r="Z108" s="407"/>
      <c r="AA108" s="407"/>
      <c r="AB108" s="407"/>
      <c r="AC108" s="406">
        <f>AC112</f>
        <v>587.498</v>
      </c>
      <c r="AD108" s="406"/>
      <c r="AE108" s="406"/>
      <c r="AF108" s="406"/>
      <c r="AG108" s="406"/>
      <c r="AH108" s="406"/>
      <c r="AI108" s="406"/>
      <c r="AJ108" s="406"/>
      <c r="AK108" s="406"/>
      <c r="AL108" s="406"/>
      <c r="AM108" s="406"/>
      <c r="AN108" s="406"/>
      <c r="AO108" s="406">
        <f>AC108</f>
        <v>587.498</v>
      </c>
      <c r="AP108" s="406"/>
      <c r="AQ108" s="406"/>
      <c r="AR108" s="406"/>
      <c r="AS108" s="406"/>
      <c r="AT108" s="406"/>
      <c r="AU108" s="406"/>
      <c r="AV108" s="406"/>
      <c r="AW108" s="406"/>
      <c r="AX108" s="406"/>
      <c r="AY108" s="406"/>
      <c r="AZ108" s="406"/>
      <c r="BA108" s="406"/>
      <c r="BB108" s="407">
        <f>BB112</f>
        <v>16897.744</v>
      </c>
      <c r="BC108" s="407"/>
      <c r="BD108" s="407"/>
      <c r="BE108" s="407"/>
      <c r="BF108" s="407"/>
      <c r="BG108" s="407"/>
      <c r="BH108" s="407"/>
      <c r="BI108" s="407"/>
      <c r="BJ108" s="407"/>
      <c r="BK108" s="407"/>
      <c r="BL108" s="407"/>
      <c r="BM108" s="407"/>
      <c r="BN108" s="407"/>
      <c r="BO108" s="407"/>
      <c r="BP108" s="407"/>
      <c r="BQ108" s="407">
        <f>BQ112</f>
        <v>26734.05</v>
      </c>
      <c r="BR108" s="407"/>
      <c r="BS108" s="407"/>
      <c r="BT108" s="407"/>
      <c r="BU108" s="407"/>
      <c r="BV108" s="407"/>
      <c r="BW108" s="407"/>
      <c r="BX108" s="407"/>
      <c r="BY108" s="407"/>
      <c r="BZ108" s="407"/>
      <c r="CA108" s="407"/>
      <c r="CB108" s="407"/>
      <c r="CC108" s="407"/>
      <c r="CD108" s="406">
        <f>CD112</f>
        <v>419.85</v>
      </c>
      <c r="CE108" s="406"/>
      <c r="CF108" s="406"/>
      <c r="CG108" s="406"/>
      <c r="CH108" s="406"/>
      <c r="CI108" s="406"/>
      <c r="CJ108" s="406"/>
      <c r="CK108" s="406"/>
      <c r="CL108" s="406"/>
      <c r="CM108" s="406"/>
      <c r="CN108" s="406"/>
      <c r="CO108" s="406"/>
      <c r="CP108" s="406"/>
      <c r="CQ108" s="406">
        <f>CD108</f>
        <v>419.85</v>
      </c>
      <c r="CR108" s="406"/>
      <c r="CS108" s="406"/>
      <c r="CT108" s="406"/>
      <c r="CU108" s="406"/>
      <c r="CV108" s="406"/>
      <c r="CW108" s="406"/>
      <c r="CX108" s="406"/>
      <c r="CY108" s="406"/>
      <c r="CZ108" s="406"/>
      <c r="DA108" s="406"/>
      <c r="DB108" s="406"/>
      <c r="DC108" s="406"/>
      <c r="DD108" s="406"/>
      <c r="DE108" s="406"/>
      <c r="DF108" s="406"/>
      <c r="DG108" s="407">
        <f>DG112</f>
        <v>27153.899999999998</v>
      </c>
      <c r="DH108" s="407"/>
      <c r="DI108" s="407"/>
      <c r="DJ108" s="407"/>
      <c r="DK108" s="407"/>
      <c r="DL108" s="407"/>
      <c r="DM108" s="407"/>
      <c r="DN108" s="407"/>
      <c r="DO108" s="407"/>
      <c r="DP108" s="407"/>
      <c r="DQ108" s="407"/>
      <c r="DR108" s="407"/>
      <c r="DS108" s="407"/>
      <c r="DT108" s="407"/>
      <c r="DU108" s="407"/>
      <c r="DV108" s="407"/>
      <c r="DW108" s="407">
        <f>DW112</f>
        <v>32977</v>
      </c>
      <c r="DX108" s="407"/>
      <c r="DY108" s="407"/>
      <c r="DZ108" s="407"/>
      <c r="EA108" s="407"/>
      <c r="EB108" s="407"/>
      <c r="EC108" s="407"/>
      <c r="ED108" s="407"/>
      <c r="EE108" s="407"/>
      <c r="EF108" s="407"/>
      <c r="EG108" s="407"/>
      <c r="EH108" s="407"/>
      <c r="EI108" s="407"/>
      <c r="EJ108" s="406">
        <f>EJ112</f>
        <v>193.6</v>
      </c>
      <c r="EK108" s="406"/>
      <c r="EL108" s="406"/>
      <c r="EM108" s="406"/>
      <c r="EN108" s="406"/>
      <c r="EO108" s="406"/>
      <c r="EP108" s="406"/>
      <c r="EQ108" s="406"/>
      <c r="ER108" s="406"/>
      <c r="ES108" s="406"/>
      <c r="ET108" s="406"/>
      <c r="EU108" s="406"/>
      <c r="EV108" s="406"/>
      <c r="EW108" s="406">
        <f>EW112</f>
        <v>193.6</v>
      </c>
      <c r="EX108" s="406"/>
      <c r="EY108" s="406"/>
      <c r="EZ108" s="406"/>
      <c r="FA108" s="406"/>
      <c r="FB108" s="406"/>
      <c r="FC108" s="406"/>
      <c r="FD108" s="406"/>
      <c r="FE108" s="406"/>
      <c r="FF108" s="406"/>
      <c r="FG108" s="406"/>
      <c r="FH108" s="406"/>
      <c r="FI108" s="407">
        <f>FI112</f>
        <v>33170.6</v>
      </c>
      <c r="FJ108" s="407"/>
      <c r="FK108" s="407"/>
      <c r="FL108" s="407"/>
      <c r="FM108" s="407"/>
      <c r="FN108" s="407"/>
      <c r="FO108" s="407"/>
      <c r="FP108" s="407"/>
      <c r="FQ108" s="407"/>
      <c r="FR108" s="407"/>
      <c r="FS108" s="407"/>
      <c r="FT108" s="407"/>
    </row>
    <row r="109" spans="2:176" s="49" customFormat="1" ht="21.75" customHeight="1">
      <c r="B109" s="53">
        <v>1</v>
      </c>
      <c r="C109" s="383" t="s">
        <v>321</v>
      </c>
      <c r="D109" s="384"/>
      <c r="E109" s="384"/>
      <c r="F109" s="384"/>
      <c r="G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8">
        <f>V29</f>
        <v>16310.246</v>
      </c>
      <c r="W109" s="388"/>
      <c r="X109" s="388"/>
      <c r="Y109" s="388"/>
      <c r="Z109" s="388"/>
      <c r="AA109" s="388"/>
      <c r="AB109" s="388"/>
      <c r="AC109" s="40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2"/>
      <c r="AO109" s="40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2"/>
      <c r="BB109" s="388">
        <f>V109</f>
        <v>16310.246</v>
      </c>
      <c r="BC109" s="388"/>
      <c r="BD109" s="388"/>
      <c r="BE109" s="388"/>
      <c r="BF109" s="388"/>
      <c r="BG109" s="388"/>
      <c r="BH109" s="388"/>
      <c r="BI109" s="388"/>
      <c r="BJ109" s="388"/>
      <c r="BK109" s="388"/>
      <c r="BL109" s="388"/>
      <c r="BM109" s="388"/>
      <c r="BN109" s="388"/>
      <c r="BO109" s="388"/>
      <c r="BP109" s="388"/>
      <c r="BQ109" s="388">
        <v>26734.05</v>
      </c>
      <c r="BR109" s="388"/>
      <c r="BS109" s="388"/>
      <c r="BT109" s="388"/>
      <c r="BU109" s="388"/>
      <c r="BV109" s="388"/>
      <c r="BW109" s="388"/>
      <c r="BX109" s="388"/>
      <c r="BY109" s="388"/>
      <c r="BZ109" s="388"/>
      <c r="CA109" s="388"/>
      <c r="CB109" s="388"/>
      <c r="CC109" s="388"/>
      <c r="CD109" s="40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2"/>
      <c r="CQ109" s="40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2"/>
      <c r="DG109" s="388">
        <f>BQ109</f>
        <v>26734.05</v>
      </c>
      <c r="DH109" s="388"/>
      <c r="DI109" s="388"/>
      <c r="DJ109" s="388"/>
      <c r="DK109" s="388"/>
      <c r="DL109" s="388"/>
      <c r="DM109" s="388"/>
      <c r="DN109" s="388"/>
      <c r="DO109" s="388"/>
      <c r="DP109" s="388"/>
      <c r="DQ109" s="388"/>
      <c r="DR109" s="388"/>
      <c r="DS109" s="388"/>
      <c r="DT109" s="388"/>
      <c r="DU109" s="388"/>
      <c r="DV109" s="388"/>
      <c r="DW109" s="388">
        <v>32977</v>
      </c>
      <c r="DX109" s="388"/>
      <c r="DY109" s="388"/>
      <c r="DZ109" s="388"/>
      <c r="EA109" s="388"/>
      <c r="EB109" s="388"/>
      <c r="EC109" s="388"/>
      <c r="ED109" s="388"/>
      <c r="EE109" s="388"/>
      <c r="EF109" s="388"/>
      <c r="EG109" s="388"/>
      <c r="EH109" s="388"/>
      <c r="EI109" s="388"/>
      <c r="EJ109" s="40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2"/>
      <c r="EW109" s="40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2"/>
      <c r="FI109" s="388">
        <f>DW109</f>
        <v>32977</v>
      </c>
      <c r="FJ109" s="388"/>
      <c r="FK109" s="388"/>
      <c r="FL109" s="388"/>
      <c r="FM109" s="388"/>
      <c r="FN109" s="388"/>
      <c r="FO109" s="388"/>
      <c r="FP109" s="388"/>
      <c r="FQ109" s="388"/>
      <c r="FR109" s="388"/>
      <c r="FS109" s="388"/>
      <c r="FT109" s="388"/>
    </row>
    <row r="110" spans="2:176" s="49" customFormat="1" ht="21.75" customHeight="1">
      <c r="B110" s="53">
        <v>2</v>
      </c>
      <c r="C110" s="384" t="s">
        <v>62</v>
      </c>
      <c r="D110" s="384"/>
      <c r="E110" s="384"/>
      <c r="F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40"/>
      <c r="W110" s="41"/>
      <c r="X110" s="41"/>
      <c r="Y110" s="41"/>
      <c r="Z110" s="41"/>
      <c r="AA110" s="41"/>
      <c r="AB110" s="42"/>
      <c r="AC110" s="268">
        <v>459.118</v>
      </c>
      <c r="AD110" s="268"/>
      <c r="AE110" s="268"/>
      <c r="AF110" s="268"/>
      <c r="AG110" s="268"/>
      <c r="AH110" s="268"/>
      <c r="AI110" s="268"/>
      <c r="AJ110" s="268"/>
      <c r="AK110" s="268"/>
      <c r="AL110" s="268"/>
      <c r="AM110" s="268"/>
      <c r="AN110" s="268"/>
      <c r="AO110" s="268">
        <f>AC110</f>
        <v>459.118</v>
      </c>
      <c r="AP110" s="268"/>
      <c r="AQ110" s="268"/>
      <c r="AR110" s="268"/>
      <c r="AS110" s="268"/>
      <c r="AT110" s="268"/>
      <c r="AU110" s="268"/>
      <c r="AV110" s="268"/>
      <c r="AW110" s="268"/>
      <c r="AX110" s="268"/>
      <c r="AY110" s="268"/>
      <c r="AZ110" s="268"/>
      <c r="BA110" s="268"/>
      <c r="BB110" s="268">
        <f>AO110</f>
        <v>459.118</v>
      </c>
      <c r="BC110" s="268"/>
      <c r="BD110" s="268"/>
      <c r="BE110" s="268"/>
      <c r="BF110" s="268"/>
      <c r="BG110" s="268"/>
      <c r="BH110" s="268"/>
      <c r="BI110" s="268"/>
      <c r="BJ110" s="268"/>
      <c r="BK110" s="268"/>
      <c r="BL110" s="268"/>
      <c r="BM110" s="268"/>
      <c r="BN110" s="268"/>
      <c r="BO110" s="268"/>
      <c r="BP110" s="268"/>
      <c r="BQ110" s="40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2"/>
      <c r="CD110" s="268">
        <v>419.85</v>
      </c>
      <c r="CE110" s="268"/>
      <c r="CF110" s="268"/>
      <c r="CG110" s="268"/>
      <c r="CH110" s="268"/>
      <c r="CI110" s="268"/>
      <c r="CJ110" s="268"/>
      <c r="CK110" s="268"/>
      <c r="CL110" s="268"/>
      <c r="CM110" s="268"/>
      <c r="CN110" s="268"/>
      <c r="CO110" s="268"/>
      <c r="CP110" s="268"/>
      <c r="CQ110" s="268">
        <f>CD110</f>
        <v>419.85</v>
      </c>
      <c r="CR110" s="268"/>
      <c r="CS110" s="268"/>
      <c r="CT110" s="268"/>
      <c r="CU110" s="268"/>
      <c r="CV110" s="268"/>
      <c r="CW110" s="268"/>
      <c r="CX110" s="268"/>
      <c r="CY110" s="268"/>
      <c r="CZ110" s="268"/>
      <c r="DA110" s="268"/>
      <c r="DB110" s="268"/>
      <c r="DC110" s="268"/>
      <c r="DD110" s="268"/>
      <c r="DE110" s="268"/>
      <c r="DF110" s="268"/>
      <c r="DG110" s="268">
        <f>CD110</f>
        <v>419.85</v>
      </c>
      <c r="DH110" s="268"/>
      <c r="DI110" s="268"/>
      <c r="DJ110" s="268"/>
      <c r="DK110" s="268"/>
      <c r="DL110" s="268"/>
      <c r="DM110" s="268"/>
      <c r="DN110" s="268"/>
      <c r="DO110" s="268"/>
      <c r="DP110" s="268"/>
      <c r="DQ110" s="268"/>
      <c r="DR110" s="268"/>
      <c r="DS110" s="268"/>
      <c r="DT110" s="268"/>
      <c r="DU110" s="268"/>
      <c r="DV110" s="268"/>
      <c r="DW110" s="40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2"/>
      <c r="EJ110" s="268">
        <v>193.6</v>
      </c>
      <c r="EK110" s="268"/>
      <c r="EL110" s="268"/>
      <c r="EM110" s="268"/>
      <c r="EN110" s="268"/>
      <c r="EO110" s="268"/>
      <c r="EP110" s="268"/>
      <c r="EQ110" s="268"/>
      <c r="ER110" s="268"/>
      <c r="ES110" s="268"/>
      <c r="ET110" s="268"/>
      <c r="EU110" s="268"/>
      <c r="EV110" s="268"/>
      <c r="EW110" s="268">
        <f>EJ110</f>
        <v>193.6</v>
      </c>
      <c r="EX110" s="268"/>
      <c r="EY110" s="268"/>
      <c r="EZ110" s="268"/>
      <c r="FA110" s="268"/>
      <c r="FB110" s="268"/>
      <c r="FC110" s="268"/>
      <c r="FD110" s="268"/>
      <c r="FE110" s="268"/>
      <c r="FF110" s="268"/>
      <c r="FG110" s="268"/>
      <c r="FH110" s="268"/>
      <c r="FI110" s="268">
        <f>EJ110</f>
        <v>193.6</v>
      </c>
      <c r="FJ110" s="268"/>
      <c r="FK110" s="268"/>
      <c r="FL110" s="268"/>
      <c r="FM110" s="268"/>
      <c r="FN110" s="268"/>
      <c r="FO110" s="268"/>
      <c r="FP110" s="268"/>
      <c r="FQ110" s="268"/>
      <c r="FR110" s="268"/>
      <c r="FS110" s="268"/>
      <c r="FT110" s="268"/>
    </row>
    <row r="111" spans="2:176" s="49" customFormat="1" ht="11.25" customHeight="1">
      <c r="B111" s="53">
        <v>3</v>
      </c>
      <c r="C111" s="384" t="s">
        <v>63</v>
      </c>
      <c r="D111" s="384"/>
      <c r="E111" s="384"/>
      <c r="F111" s="384"/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40"/>
      <c r="W111" s="41"/>
      <c r="X111" s="41"/>
      <c r="Y111" s="41"/>
      <c r="Z111" s="41"/>
      <c r="AA111" s="41"/>
      <c r="AB111" s="42"/>
      <c r="AC111" s="268">
        <v>128.38</v>
      </c>
      <c r="AD111" s="268"/>
      <c r="AE111" s="268"/>
      <c r="AF111" s="268"/>
      <c r="AG111" s="268"/>
      <c r="AH111" s="268"/>
      <c r="AI111" s="268"/>
      <c r="AJ111" s="268"/>
      <c r="AK111" s="268"/>
      <c r="AL111" s="268"/>
      <c r="AM111" s="268"/>
      <c r="AN111" s="268"/>
      <c r="AO111" s="268">
        <f>AC111</f>
        <v>128.38</v>
      </c>
      <c r="AP111" s="268"/>
      <c r="AQ111" s="268"/>
      <c r="AR111" s="268"/>
      <c r="AS111" s="268"/>
      <c r="AT111" s="268"/>
      <c r="AU111" s="268"/>
      <c r="AV111" s="268"/>
      <c r="AW111" s="268"/>
      <c r="AX111" s="268"/>
      <c r="AY111" s="268"/>
      <c r="AZ111" s="268"/>
      <c r="BA111" s="268"/>
      <c r="BB111" s="268">
        <f>AC111</f>
        <v>128.38</v>
      </c>
      <c r="BC111" s="268"/>
      <c r="BD111" s="268"/>
      <c r="BE111" s="268"/>
      <c r="BF111" s="268"/>
      <c r="BG111" s="268"/>
      <c r="BH111" s="268"/>
      <c r="BI111" s="268"/>
      <c r="BJ111" s="268"/>
      <c r="BK111" s="268"/>
      <c r="BL111" s="268"/>
      <c r="BM111" s="268"/>
      <c r="BN111" s="268"/>
      <c r="BO111" s="268"/>
      <c r="BP111" s="268"/>
      <c r="BQ111" s="40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2"/>
      <c r="CD111" s="268"/>
      <c r="CE111" s="268"/>
      <c r="CF111" s="268"/>
      <c r="CG111" s="268"/>
      <c r="CH111" s="268"/>
      <c r="CI111" s="268"/>
      <c r="CJ111" s="268"/>
      <c r="CK111" s="268"/>
      <c r="CL111" s="268"/>
      <c r="CM111" s="268"/>
      <c r="CN111" s="268"/>
      <c r="CO111" s="268"/>
      <c r="CP111" s="268"/>
      <c r="CQ111" s="268">
        <f>CD111</f>
        <v>0</v>
      </c>
      <c r="CR111" s="268"/>
      <c r="CS111" s="268"/>
      <c r="CT111" s="268"/>
      <c r="CU111" s="268"/>
      <c r="CV111" s="268"/>
      <c r="CW111" s="268"/>
      <c r="CX111" s="268"/>
      <c r="CY111" s="268"/>
      <c r="CZ111" s="268"/>
      <c r="DA111" s="268"/>
      <c r="DB111" s="268"/>
      <c r="DC111" s="268"/>
      <c r="DD111" s="268"/>
      <c r="DE111" s="268"/>
      <c r="DF111" s="268"/>
      <c r="DG111" s="268">
        <f>CD111</f>
        <v>0</v>
      </c>
      <c r="DH111" s="268"/>
      <c r="DI111" s="268"/>
      <c r="DJ111" s="268"/>
      <c r="DK111" s="268"/>
      <c r="DL111" s="268"/>
      <c r="DM111" s="268"/>
      <c r="DN111" s="268"/>
      <c r="DO111" s="268"/>
      <c r="DP111" s="268"/>
      <c r="DQ111" s="268"/>
      <c r="DR111" s="268"/>
      <c r="DS111" s="268"/>
      <c r="DT111" s="268"/>
      <c r="DU111" s="268"/>
      <c r="DV111" s="268"/>
      <c r="DW111" s="40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2"/>
      <c r="EJ111" s="40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2"/>
      <c r="EW111" s="40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2"/>
      <c r="FI111" s="40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2"/>
    </row>
    <row r="112" spans="2:176" s="1" customFormat="1" ht="11.25" customHeight="1">
      <c r="B112" s="54"/>
      <c r="C112" s="298" t="s">
        <v>33</v>
      </c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307">
        <f>V109</f>
        <v>16310.246</v>
      </c>
      <c r="W112" s="307"/>
      <c r="X112" s="307"/>
      <c r="Y112" s="307"/>
      <c r="Z112" s="307"/>
      <c r="AA112" s="307"/>
      <c r="AB112" s="307"/>
      <c r="AC112" s="283">
        <f>AC110+AC111</f>
        <v>587.498</v>
      </c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>
        <f>AO108</f>
        <v>587.498</v>
      </c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307">
        <f>BB109+BB110+BB111</f>
        <v>16897.744</v>
      </c>
      <c r="BC112" s="307"/>
      <c r="BD112" s="307"/>
      <c r="BE112" s="307"/>
      <c r="BF112" s="307"/>
      <c r="BG112" s="307"/>
      <c r="BH112" s="307"/>
      <c r="BI112" s="307"/>
      <c r="BJ112" s="307"/>
      <c r="BK112" s="307"/>
      <c r="BL112" s="307"/>
      <c r="BM112" s="307"/>
      <c r="BN112" s="307"/>
      <c r="BO112" s="307"/>
      <c r="BP112" s="307"/>
      <c r="BQ112" s="307">
        <f>BQ109</f>
        <v>26734.05</v>
      </c>
      <c r="BR112" s="307"/>
      <c r="BS112" s="307"/>
      <c r="BT112" s="307"/>
      <c r="BU112" s="307"/>
      <c r="BV112" s="307"/>
      <c r="BW112" s="307"/>
      <c r="BX112" s="307"/>
      <c r="BY112" s="307"/>
      <c r="BZ112" s="307"/>
      <c r="CA112" s="307"/>
      <c r="CB112" s="307"/>
      <c r="CC112" s="307"/>
      <c r="CD112" s="283">
        <f>CD110+CD111</f>
        <v>419.85</v>
      </c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>
        <f>CQ110+CQ111</f>
        <v>419.85</v>
      </c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307">
        <f>DG111+DG110+DG109</f>
        <v>27153.899999999998</v>
      </c>
      <c r="DH112" s="307"/>
      <c r="DI112" s="307"/>
      <c r="DJ112" s="307"/>
      <c r="DK112" s="307"/>
      <c r="DL112" s="307"/>
      <c r="DM112" s="307"/>
      <c r="DN112" s="307"/>
      <c r="DO112" s="307"/>
      <c r="DP112" s="307"/>
      <c r="DQ112" s="307"/>
      <c r="DR112" s="307"/>
      <c r="DS112" s="307"/>
      <c r="DT112" s="307"/>
      <c r="DU112" s="307"/>
      <c r="DV112" s="307"/>
      <c r="DW112" s="307">
        <f>DW109</f>
        <v>32977</v>
      </c>
      <c r="DX112" s="307"/>
      <c r="DY112" s="307"/>
      <c r="DZ112" s="307"/>
      <c r="EA112" s="307"/>
      <c r="EB112" s="307"/>
      <c r="EC112" s="307"/>
      <c r="ED112" s="307"/>
      <c r="EE112" s="307"/>
      <c r="EF112" s="307"/>
      <c r="EG112" s="307"/>
      <c r="EH112" s="307"/>
      <c r="EI112" s="307"/>
      <c r="EJ112" s="283">
        <f>EJ110</f>
        <v>193.6</v>
      </c>
      <c r="EK112" s="283"/>
      <c r="EL112" s="283"/>
      <c r="EM112" s="283"/>
      <c r="EN112" s="283"/>
      <c r="EO112" s="283"/>
      <c r="EP112" s="283"/>
      <c r="EQ112" s="283"/>
      <c r="ER112" s="283"/>
      <c r="ES112" s="283"/>
      <c r="ET112" s="283"/>
      <c r="EU112" s="283"/>
      <c r="EV112" s="283"/>
      <c r="EW112" s="283">
        <f>EW110</f>
        <v>193.6</v>
      </c>
      <c r="EX112" s="283"/>
      <c r="EY112" s="283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307">
        <f>FI110+FI109</f>
        <v>33170.6</v>
      </c>
      <c r="FJ112" s="307"/>
      <c r="FK112" s="307"/>
      <c r="FL112" s="307"/>
      <c r="FM112" s="307"/>
      <c r="FN112" s="307"/>
      <c r="FO112" s="307"/>
      <c r="FP112" s="307"/>
      <c r="FQ112" s="307"/>
      <c r="FR112" s="307"/>
      <c r="FS112" s="307"/>
      <c r="FT112" s="307"/>
    </row>
    <row r="113" spans="1:183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</row>
    <row r="114" spans="1:183" ht="11.25" customHeight="1">
      <c r="A114"/>
      <c r="B114" s="316" t="s">
        <v>190</v>
      </c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316"/>
      <c r="Y114" s="316"/>
      <c r="Z114" s="316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316"/>
      <c r="AM114" s="316"/>
      <c r="AN114" s="316"/>
      <c r="AO114" s="316"/>
      <c r="AP114" s="316"/>
      <c r="AQ114" s="316"/>
      <c r="AR114" s="316"/>
      <c r="AS114" s="316"/>
      <c r="AT114" s="316"/>
      <c r="AU114" s="316"/>
      <c r="AV114" s="316"/>
      <c r="AW114" s="316"/>
      <c r="AX114" s="316"/>
      <c r="AY114" s="316"/>
      <c r="AZ114" s="316"/>
      <c r="BA114" s="316"/>
      <c r="BB114" s="316"/>
      <c r="BC114" s="316"/>
      <c r="BD114" s="316"/>
      <c r="BE114" s="316"/>
      <c r="BF114" s="316"/>
      <c r="BG114" s="316"/>
      <c r="BH114" s="316"/>
      <c r="BI114" s="316"/>
      <c r="BJ114" s="316"/>
      <c r="BK114" s="316"/>
      <c r="BL114" s="316"/>
      <c r="BM114" s="316"/>
      <c r="BN114" s="316"/>
      <c r="BO114" s="316"/>
      <c r="BP114" s="316"/>
      <c r="BQ114" s="316"/>
      <c r="BR114" s="316"/>
      <c r="BS114" s="316"/>
      <c r="BT114" s="316"/>
      <c r="BU114" s="316"/>
      <c r="BV114" s="316"/>
      <c r="BW114" s="316"/>
      <c r="BX114" s="316"/>
      <c r="BY114" s="316"/>
      <c r="BZ114" s="316"/>
      <c r="CA114" s="316"/>
      <c r="CB114" s="316"/>
      <c r="CC114" s="316"/>
      <c r="CD114" s="316"/>
      <c r="CE114" s="316"/>
      <c r="CF114" s="316"/>
      <c r="CG114" s="316"/>
      <c r="CH114" s="316"/>
      <c r="CI114" s="316"/>
      <c r="CJ114" s="316"/>
      <c r="CK114" s="316"/>
      <c r="CL114" s="316"/>
      <c r="CM114" s="316"/>
      <c r="CN114" s="316"/>
      <c r="CO114" s="316"/>
      <c r="CP114" s="316"/>
      <c r="CQ114" s="316"/>
      <c r="CR114" s="316"/>
      <c r="CS114" s="316"/>
      <c r="CT114" s="316"/>
      <c r="CU114" s="316"/>
      <c r="CV114" s="316"/>
      <c r="CW114" s="316"/>
      <c r="CX114" s="316"/>
      <c r="CY114" s="316"/>
      <c r="CZ114" s="316"/>
      <c r="DA114" s="316"/>
      <c r="DB114" s="316"/>
      <c r="DC114" s="316"/>
      <c r="DD114" s="316"/>
      <c r="DE114" s="316"/>
      <c r="DF114" s="316"/>
      <c r="DG114" s="316"/>
      <c r="DH114" s="316"/>
      <c r="DI114" s="316"/>
      <c r="DJ114" s="316"/>
      <c r="DK114" s="316"/>
      <c r="DL114" s="316"/>
      <c r="DM114" s="316"/>
      <c r="DN114" s="316"/>
      <c r="DO114" s="316"/>
      <c r="DP114" s="316"/>
      <c r="DQ114" s="316"/>
      <c r="DR114" s="316"/>
      <c r="DS114" s="316"/>
      <c r="DT114" s="316"/>
      <c r="DU114" s="316"/>
      <c r="DV114" s="316"/>
      <c r="DW114" s="316"/>
      <c r="DX114" s="316"/>
      <c r="DY114" s="316"/>
      <c r="DZ114" s="316"/>
      <c r="EA114" s="316"/>
      <c r="EB114" s="316"/>
      <c r="EC114" s="316"/>
      <c r="ED114" s="316"/>
      <c r="EE114" s="316"/>
      <c r="EF114" s="316"/>
      <c r="EG114" s="316"/>
      <c r="EH114" s="316"/>
      <c r="EI114" s="316"/>
      <c r="EJ114" s="316"/>
      <c r="EK114" s="316"/>
      <c r="EL114" s="316"/>
      <c r="EM114" s="316"/>
      <c r="EN114" s="316"/>
      <c r="EO114" s="316"/>
      <c r="EP114" s="316"/>
      <c r="EQ114" s="316"/>
      <c r="ER114" s="316"/>
      <c r="ES114" s="316"/>
      <c r="ET114" s="316"/>
      <c r="EU114" s="316"/>
      <c r="EV114" s="316"/>
      <c r="EW114" s="316"/>
      <c r="EX114" s="316"/>
      <c r="EY114" s="316"/>
      <c r="EZ114" s="316"/>
      <c r="FA114" s="316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</row>
    <row r="115" spans="1:183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 s="2" t="s">
        <v>16</v>
      </c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</row>
    <row r="116" spans="2:183" ht="11.25" customHeight="1">
      <c r="B116" s="335" t="s">
        <v>17</v>
      </c>
      <c r="C116" s="311" t="s">
        <v>58</v>
      </c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77" t="s">
        <v>36</v>
      </c>
      <c r="W116" s="377"/>
      <c r="X116" s="377"/>
      <c r="Y116" s="377"/>
      <c r="Z116" s="377"/>
      <c r="AA116" s="377"/>
      <c r="AB116" s="377"/>
      <c r="AC116" s="377"/>
      <c r="AD116" s="377"/>
      <c r="AE116" s="377"/>
      <c r="AF116" s="377"/>
      <c r="AG116" s="377"/>
      <c r="AH116" s="377"/>
      <c r="AI116" s="377"/>
      <c r="AJ116" s="377"/>
      <c r="AK116" s="377"/>
      <c r="AL116" s="377"/>
      <c r="AM116" s="377"/>
      <c r="AN116" s="377"/>
      <c r="AO116" s="377"/>
      <c r="AP116" s="377"/>
      <c r="AQ116" s="377"/>
      <c r="AR116" s="377"/>
      <c r="AS116" s="377"/>
      <c r="AT116" s="377"/>
      <c r="AU116" s="377"/>
      <c r="AV116" s="377"/>
      <c r="AW116" s="377"/>
      <c r="AX116" s="377"/>
      <c r="AY116" s="377"/>
      <c r="AZ116" s="377"/>
      <c r="BA116" s="377"/>
      <c r="BB116" s="377"/>
      <c r="BC116" s="377"/>
      <c r="BD116" s="377"/>
      <c r="BE116" s="377"/>
      <c r="BF116" s="377"/>
      <c r="BG116" s="377"/>
      <c r="BH116" s="377"/>
      <c r="BI116" s="377"/>
      <c r="BJ116" s="377"/>
      <c r="BK116" s="377"/>
      <c r="BL116" s="377"/>
      <c r="BM116" s="377"/>
      <c r="BN116" s="377"/>
      <c r="BO116" s="377"/>
      <c r="BP116" s="377"/>
      <c r="BQ116" s="377"/>
      <c r="BR116" s="377" t="s">
        <v>186</v>
      </c>
      <c r="BS116" s="377"/>
      <c r="BT116" s="377"/>
      <c r="BU116" s="377"/>
      <c r="BV116" s="377"/>
      <c r="BW116" s="377"/>
      <c r="BX116" s="377"/>
      <c r="BY116" s="377"/>
      <c r="BZ116" s="377"/>
      <c r="CA116" s="377"/>
      <c r="CB116" s="377"/>
      <c r="CC116" s="377"/>
      <c r="CD116" s="377"/>
      <c r="CE116" s="377"/>
      <c r="CF116" s="377"/>
      <c r="CG116" s="377"/>
      <c r="CH116" s="377"/>
      <c r="CI116" s="377"/>
      <c r="CJ116" s="377"/>
      <c r="CK116" s="377"/>
      <c r="CL116" s="377"/>
      <c r="CM116" s="377"/>
      <c r="CN116" s="377"/>
      <c r="CO116" s="377"/>
      <c r="CP116" s="377"/>
      <c r="CQ116" s="377"/>
      <c r="CR116" s="377"/>
      <c r="CS116" s="377"/>
      <c r="CT116" s="377"/>
      <c r="CU116" s="377"/>
      <c r="CV116" s="377"/>
      <c r="CW116" s="377"/>
      <c r="CX116" s="377"/>
      <c r="CY116" s="377"/>
      <c r="CZ116" s="377"/>
      <c r="DA116" s="377"/>
      <c r="DB116" s="377"/>
      <c r="DC116" s="377"/>
      <c r="DD116" s="377"/>
      <c r="DE116" s="377"/>
      <c r="DF116" s="377"/>
      <c r="DG116" s="377"/>
      <c r="DH116" s="377"/>
      <c r="DI116" s="377"/>
      <c r="DJ116" s="377"/>
      <c r="DK116" s="377"/>
      <c r="DL116" s="377"/>
      <c r="DM116" s="377"/>
      <c r="DN116" s="377"/>
      <c r="DO116" s="377"/>
      <c r="DP116" s="377"/>
      <c r="DQ116" s="377"/>
      <c r="DR116" s="377"/>
      <c r="DS116" s="377"/>
      <c r="DT116" s="377"/>
      <c r="DU116" s="377"/>
      <c r="DV116" s="377"/>
      <c r="DW116" s="377"/>
      <c r="DX116" s="377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</row>
    <row r="117" spans="1:183" ht="30.75" customHeight="1">
      <c r="A117"/>
      <c r="B117" s="336"/>
      <c r="C117" s="410"/>
      <c r="D117" s="411"/>
      <c r="E117" s="411"/>
      <c r="F117" s="411"/>
      <c r="G117" s="411"/>
      <c r="H117" s="411"/>
      <c r="I117" s="411"/>
      <c r="J117" s="411"/>
      <c r="K117" s="411"/>
      <c r="L117" s="411"/>
      <c r="M117" s="411"/>
      <c r="N117" s="411"/>
      <c r="O117" s="411"/>
      <c r="P117" s="411"/>
      <c r="Q117" s="411"/>
      <c r="R117" s="411"/>
      <c r="S117" s="411"/>
      <c r="T117" s="411"/>
      <c r="U117" s="412"/>
      <c r="V117" s="288" t="s">
        <v>23</v>
      </c>
      <c r="W117" s="288"/>
      <c r="X117" s="288"/>
      <c r="Y117" s="288"/>
      <c r="Z117" s="288"/>
      <c r="AA117" s="288"/>
      <c r="AB117" s="288"/>
      <c r="AC117" s="288"/>
      <c r="AD117" s="288"/>
      <c r="AE117" s="288" t="s">
        <v>24</v>
      </c>
      <c r="AF117" s="288"/>
      <c r="AG117" s="288"/>
      <c r="AH117" s="288"/>
      <c r="AI117" s="288"/>
      <c r="AJ117" s="288"/>
      <c r="AK117" s="288"/>
      <c r="AL117" s="288"/>
      <c r="AM117" s="288"/>
      <c r="AN117" s="288"/>
      <c r="AO117" s="288"/>
      <c r="AP117" s="409" t="s">
        <v>25</v>
      </c>
      <c r="AQ117" s="409"/>
      <c r="AR117" s="409"/>
      <c r="AS117" s="409"/>
      <c r="AT117" s="409"/>
      <c r="AU117" s="409"/>
      <c r="AV117" s="409"/>
      <c r="AW117" s="409"/>
      <c r="AX117" s="409"/>
      <c r="AY117" s="409"/>
      <c r="AZ117" s="409"/>
      <c r="BA117" s="409"/>
      <c r="BB117" s="409"/>
      <c r="BC117" s="288" t="s">
        <v>59</v>
      </c>
      <c r="BD117" s="288"/>
      <c r="BE117" s="288"/>
      <c r="BF117" s="288"/>
      <c r="BG117" s="288"/>
      <c r="BH117" s="288"/>
      <c r="BI117" s="288"/>
      <c r="BJ117" s="288"/>
      <c r="BK117" s="288"/>
      <c r="BL117" s="288"/>
      <c r="BM117" s="288"/>
      <c r="BN117" s="288"/>
      <c r="BO117" s="288"/>
      <c r="BP117" s="288"/>
      <c r="BQ117" s="288"/>
      <c r="BR117" s="288" t="s">
        <v>23</v>
      </c>
      <c r="BS117" s="288"/>
      <c r="BT117" s="288"/>
      <c r="BU117" s="288"/>
      <c r="BV117" s="288"/>
      <c r="BW117" s="288"/>
      <c r="BX117" s="288"/>
      <c r="BY117" s="288"/>
      <c r="BZ117" s="288"/>
      <c r="CA117" s="288"/>
      <c r="CB117" s="288"/>
      <c r="CC117" s="288"/>
      <c r="CD117" s="288"/>
      <c r="CE117" s="288" t="s">
        <v>24</v>
      </c>
      <c r="CF117" s="288"/>
      <c r="CG117" s="288"/>
      <c r="CH117" s="288"/>
      <c r="CI117" s="288"/>
      <c r="CJ117" s="288"/>
      <c r="CK117" s="288"/>
      <c r="CL117" s="288"/>
      <c r="CM117" s="288"/>
      <c r="CN117" s="288"/>
      <c r="CO117" s="288"/>
      <c r="CP117" s="288"/>
      <c r="CQ117" s="288"/>
      <c r="CR117" s="288"/>
      <c r="CS117" s="409" t="s">
        <v>25</v>
      </c>
      <c r="CT117" s="409"/>
      <c r="CU117" s="409"/>
      <c r="CV117" s="409"/>
      <c r="CW117" s="409"/>
      <c r="CX117" s="409"/>
      <c r="CY117" s="409"/>
      <c r="CZ117" s="409"/>
      <c r="DA117" s="409"/>
      <c r="DB117" s="409"/>
      <c r="DC117" s="409"/>
      <c r="DD117" s="409"/>
      <c r="DE117" s="409"/>
      <c r="DF117" s="409"/>
      <c r="DG117" s="409"/>
      <c r="DH117" s="409"/>
      <c r="DI117" s="288" t="s">
        <v>60</v>
      </c>
      <c r="DJ117" s="288"/>
      <c r="DK117" s="288"/>
      <c r="DL117" s="288"/>
      <c r="DM117" s="288"/>
      <c r="DN117" s="288"/>
      <c r="DO117" s="288"/>
      <c r="DP117" s="288"/>
      <c r="DQ117" s="288"/>
      <c r="DR117" s="288"/>
      <c r="DS117" s="288"/>
      <c r="DT117" s="288"/>
      <c r="DU117" s="288"/>
      <c r="DV117" s="288"/>
      <c r="DW117" s="288"/>
      <c r="DX117" s="288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</row>
    <row r="118" spans="2:183" ht="11.25" customHeight="1">
      <c r="B118" s="33">
        <v>1</v>
      </c>
      <c r="C118" s="284">
        <v>2</v>
      </c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>
        <v>3</v>
      </c>
      <c r="W118" s="284"/>
      <c r="X118" s="284"/>
      <c r="Y118" s="284"/>
      <c r="Z118" s="284"/>
      <c r="AA118" s="284"/>
      <c r="AB118" s="284"/>
      <c r="AC118" s="284"/>
      <c r="AD118" s="284"/>
      <c r="AE118" s="284">
        <v>4</v>
      </c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>
        <v>5</v>
      </c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>
        <v>6</v>
      </c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>
        <v>7</v>
      </c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>
        <v>8</v>
      </c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>
        <v>9</v>
      </c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>
        <v>10</v>
      </c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</row>
    <row r="119" spans="2:129" s="51" customFormat="1" ht="36.75" customHeight="1">
      <c r="B119" s="52" t="str">
        <f>B108</f>
        <v>0810160</v>
      </c>
      <c r="C119" s="408" t="str">
        <f>C108</f>
        <v>Керівництво і управління у відповідній сфері у містах (місті Києві), селищах, селах, об'єднаних територіальних громадах</v>
      </c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  <c r="T119" s="408"/>
      <c r="U119" s="408"/>
      <c r="V119" s="408"/>
      <c r="W119" s="406">
        <f>W123</f>
        <v>34760.7</v>
      </c>
      <c r="X119" s="406"/>
      <c r="Y119" s="406"/>
      <c r="Z119" s="406"/>
      <c r="AA119" s="406"/>
      <c r="AB119" s="406"/>
      <c r="AC119" s="406"/>
      <c r="AD119" s="406">
        <f>AD123</f>
        <v>1921</v>
      </c>
      <c r="AE119" s="406"/>
      <c r="AF119" s="406"/>
      <c r="AG119" s="406"/>
      <c r="AH119" s="406"/>
      <c r="AI119" s="406"/>
      <c r="AJ119" s="406"/>
      <c r="AK119" s="406"/>
      <c r="AL119" s="406"/>
      <c r="AM119" s="406"/>
      <c r="AN119" s="406"/>
      <c r="AO119" s="406"/>
      <c r="AP119" s="406"/>
      <c r="AQ119" s="406">
        <f>AQ123</f>
        <v>1921</v>
      </c>
      <c r="AR119" s="406"/>
      <c r="AS119" s="406"/>
      <c r="AT119" s="406"/>
      <c r="AU119" s="406"/>
      <c r="AV119" s="406"/>
      <c r="AW119" s="406"/>
      <c r="AX119" s="406"/>
      <c r="AY119" s="406"/>
      <c r="AZ119" s="406"/>
      <c r="BA119" s="406"/>
      <c r="BB119" s="406"/>
      <c r="BC119" s="406"/>
      <c r="BD119" s="406">
        <f>BD123</f>
        <v>36141.899999999994</v>
      </c>
      <c r="BE119" s="406"/>
      <c r="BF119" s="406"/>
      <c r="BG119" s="406"/>
      <c r="BH119" s="406"/>
      <c r="BI119" s="406"/>
      <c r="BJ119" s="406"/>
      <c r="BK119" s="406"/>
      <c r="BL119" s="406"/>
      <c r="BM119" s="406"/>
      <c r="BN119" s="406"/>
      <c r="BO119" s="406"/>
      <c r="BP119" s="406"/>
      <c r="BQ119" s="406"/>
      <c r="BR119" s="406"/>
      <c r="BS119" s="407">
        <f>BS123</f>
        <v>35006.3</v>
      </c>
      <c r="BT119" s="407"/>
      <c r="BU119" s="407"/>
      <c r="BV119" s="407"/>
      <c r="BW119" s="407"/>
      <c r="BX119" s="407"/>
      <c r="BY119" s="407"/>
      <c r="BZ119" s="407"/>
      <c r="CA119" s="407"/>
      <c r="CB119" s="407"/>
      <c r="CC119" s="407"/>
      <c r="CD119" s="407"/>
      <c r="CE119" s="407"/>
      <c r="CF119" s="406">
        <f>CF123</f>
        <v>1921</v>
      </c>
      <c r="CG119" s="406"/>
      <c r="CH119" s="406"/>
      <c r="CI119" s="406"/>
      <c r="CJ119" s="406"/>
      <c r="CK119" s="406"/>
      <c r="CL119" s="406"/>
      <c r="CM119" s="406"/>
      <c r="CN119" s="406"/>
      <c r="CO119" s="406"/>
      <c r="CP119" s="406"/>
      <c r="CQ119" s="406"/>
      <c r="CR119" s="406"/>
      <c r="CS119" s="406"/>
      <c r="CT119" s="406">
        <f>CT123</f>
        <v>1921</v>
      </c>
      <c r="CU119" s="406"/>
      <c r="CV119" s="406"/>
      <c r="CW119" s="406"/>
      <c r="CX119" s="406"/>
      <c r="CY119" s="406"/>
      <c r="CZ119" s="406"/>
      <c r="DA119" s="406"/>
      <c r="DB119" s="406"/>
      <c r="DC119" s="406"/>
      <c r="DD119" s="406"/>
      <c r="DE119" s="406"/>
      <c r="DF119" s="406"/>
      <c r="DG119" s="406"/>
      <c r="DH119" s="406"/>
      <c r="DI119" s="406"/>
      <c r="DJ119" s="407">
        <f>DJ123</f>
        <v>36927.3</v>
      </c>
      <c r="DK119" s="407"/>
      <c r="DL119" s="407"/>
      <c r="DM119" s="407"/>
      <c r="DN119" s="407"/>
      <c r="DO119" s="407"/>
      <c r="DP119" s="407"/>
      <c r="DQ119" s="407"/>
      <c r="DR119" s="407"/>
      <c r="DS119" s="407"/>
      <c r="DT119" s="407"/>
      <c r="DU119" s="407"/>
      <c r="DV119" s="407"/>
      <c r="DW119" s="407"/>
      <c r="DX119" s="407"/>
      <c r="DY119" s="407"/>
    </row>
    <row r="120" spans="2:129" s="49" customFormat="1" ht="21.75" customHeight="1">
      <c r="B120" s="53">
        <v>1</v>
      </c>
      <c r="C120" s="404" t="s">
        <v>321</v>
      </c>
      <c r="D120" s="405"/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5"/>
      <c r="P120" s="405"/>
      <c r="Q120" s="405"/>
      <c r="R120" s="405"/>
      <c r="S120" s="405"/>
      <c r="T120" s="405"/>
      <c r="U120" s="405"/>
      <c r="V120" s="405"/>
      <c r="W120" s="268">
        <v>34760.7</v>
      </c>
      <c r="X120" s="268"/>
      <c r="Y120" s="268"/>
      <c r="Z120" s="268"/>
      <c r="AA120" s="268"/>
      <c r="AB120" s="268"/>
      <c r="AC120" s="268"/>
      <c r="AD120" s="40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2"/>
      <c r="AQ120" s="40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2"/>
      <c r="BD120" s="268">
        <f>W120</f>
        <v>34760.7</v>
      </c>
      <c r="BE120" s="268"/>
      <c r="BF120" s="268"/>
      <c r="BG120" s="268"/>
      <c r="BH120" s="268"/>
      <c r="BI120" s="268"/>
      <c r="BJ120" s="268"/>
      <c r="BK120" s="268"/>
      <c r="BL120" s="268"/>
      <c r="BM120" s="268"/>
      <c r="BN120" s="268"/>
      <c r="BO120" s="268"/>
      <c r="BP120" s="268"/>
      <c r="BQ120" s="268"/>
      <c r="BR120" s="268"/>
      <c r="BS120" s="388">
        <v>35006.3</v>
      </c>
      <c r="BT120" s="388"/>
      <c r="BU120" s="388"/>
      <c r="BV120" s="388"/>
      <c r="BW120" s="388"/>
      <c r="BX120" s="388"/>
      <c r="BY120" s="388"/>
      <c r="BZ120" s="388"/>
      <c r="CA120" s="388"/>
      <c r="CB120" s="388"/>
      <c r="CC120" s="388"/>
      <c r="CD120" s="388"/>
      <c r="CE120" s="388"/>
      <c r="CF120" s="40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2"/>
      <c r="CT120" s="40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2"/>
      <c r="DJ120" s="388">
        <f>BS120</f>
        <v>35006.3</v>
      </c>
      <c r="DK120" s="388"/>
      <c r="DL120" s="388"/>
      <c r="DM120" s="388"/>
      <c r="DN120" s="388"/>
      <c r="DO120" s="388"/>
      <c r="DP120" s="388"/>
      <c r="DQ120" s="388"/>
      <c r="DR120" s="388"/>
      <c r="DS120" s="388"/>
      <c r="DT120" s="388"/>
      <c r="DU120" s="388"/>
      <c r="DV120" s="388"/>
      <c r="DW120" s="388"/>
      <c r="DX120" s="388"/>
      <c r="DY120" s="388"/>
    </row>
    <row r="121" spans="2:129" s="49" customFormat="1" ht="21.75" customHeight="1">
      <c r="B121" s="53">
        <v>2</v>
      </c>
      <c r="C121" s="405" t="s">
        <v>62</v>
      </c>
      <c r="D121" s="405"/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O121" s="405"/>
      <c r="P121" s="405"/>
      <c r="Q121" s="405"/>
      <c r="R121" s="405"/>
      <c r="S121" s="405"/>
      <c r="T121" s="405"/>
      <c r="U121" s="405"/>
      <c r="V121" s="405"/>
      <c r="W121" s="40"/>
      <c r="X121" s="41"/>
      <c r="Y121" s="41"/>
      <c r="Z121" s="41"/>
      <c r="AA121" s="41"/>
      <c r="AB121" s="41"/>
      <c r="AC121" s="42"/>
      <c r="AD121" s="268">
        <v>539.8</v>
      </c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8">
        <f>AD121</f>
        <v>539.8</v>
      </c>
      <c r="AR121" s="268"/>
      <c r="AS121" s="268"/>
      <c r="AT121" s="268"/>
      <c r="AU121" s="268"/>
      <c r="AV121" s="268"/>
      <c r="AW121" s="268"/>
      <c r="AX121" s="268"/>
      <c r="AY121" s="268"/>
      <c r="AZ121" s="268"/>
      <c r="BA121" s="268"/>
      <c r="BB121" s="268"/>
      <c r="BC121" s="268"/>
      <c r="BD121" s="268">
        <f>AD121</f>
        <v>539.8</v>
      </c>
      <c r="BE121" s="268"/>
      <c r="BF121" s="268"/>
      <c r="BG121" s="268"/>
      <c r="BH121" s="268"/>
      <c r="BI121" s="268"/>
      <c r="BJ121" s="268"/>
      <c r="BK121" s="268"/>
      <c r="BL121" s="268"/>
      <c r="BM121" s="268"/>
      <c r="BN121" s="268"/>
      <c r="BO121" s="268"/>
      <c r="BP121" s="268"/>
      <c r="BQ121" s="268"/>
      <c r="BR121" s="268"/>
      <c r="BS121" s="40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2"/>
      <c r="CF121" s="268">
        <v>1921</v>
      </c>
      <c r="CG121" s="268"/>
      <c r="CH121" s="268"/>
      <c r="CI121" s="268"/>
      <c r="CJ121" s="268"/>
      <c r="CK121" s="268"/>
      <c r="CL121" s="268"/>
      <c r="CM121" s="268"/>
      <c r="CN121" s="268"/>
      <c r="CO121" s="268"/>
      <c r="CP121" s="268"/>
      <c r="CQ121" s="268"/>
      <c r="CR121" s="268"/>
      <c r="CS121" s="268"/>
      <c r="CT121" s="268">
        <f>CF121</f>
        <v>1921</v>
      </c>
      <c r="CU121" s="268"/>
      <c r="CV121" s="268"/>
      <c r="CW121" s="268"/>
      <c r="CX121" s="268"/>
      <c r="CY121" s="268"/>
      <c r="CZ121" s="268"/>
      <c r="DA121" s="268"/>
      <c r="DB121" s="268"/>
      <c r="DC121" s="268"/>
      <c r="DD121" s="268"/>
      <c r="DE121" s="268"/>
      <c r="DF121" s="268"/>
      <c r="DG121" s="268"/>
      <c r="DH121" s="268"/>
      <c r="DI121" s="268"/>
      <c r="DJ121" s="268">
        <f>CF121</f>
        <v>1921</v>
      </c>
      <c r="DK121" s="268"/>
      <c r="DL121" s="268"/>
      <c r="DM121" s="268"/>
      <c r="DN121" s="268"/>
      <c r="DO121" s="268"/>
      <c r="DP121" s="268"/>
      <c r="DQ121" s="268"/>
      <c r="DR121" s="268"/>
      <c r="DS121" s="268"/>
      <c r="DT121" s="268"/>
      <c r="DU121" s="268"/>
      <c r="DV121" s="268"/>
      <c r="DW121" s="268"/>
      <c r="DX121" s="268"/>
      <c r="DY121" s="268"/>
    </row>
    <row r="122" spans="2:129" s="49" customFormat="1" ht="9.75">
      <c r="B122" s="53">
        <v>3</v>
      </c>
      <c r="C122" s="404" t="s">
        <v>63</v>
      </c>
      <c r="D122" s="405"/>
      <c r="E122" s="405"/>
      <c r="F122" s="405"/>
      <c r="G122" s="405"/>
      <c r="H122" s="405"/>
      <c r="I122" s="405"/>
      <c r="J122" s="405"/>
      <c r="K122" s="405"/>
      <c r="L122" s="405"/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"/>
      <c r="X122" s="41"/>
      <c r="Y122" s="41"/>
      <c r="Z122" s="41"/>
      <c r="AA122" s="41"/>
      <c r="AB122" s="41"/>
      <c r="AC122" s="42"/>
      <c r="AD122" s="268">
        <v>1381.2</v>
      </c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8">
        <f>AD122</f>
        <v>1381.2</v>
      </c>
      <c r="AR122" s="268"/>
      <c r="AS122" s="268"/>
      <c r="AT122" s="268"/>
      <c r="AU122" s="268"/>
      <c r="AV122" s="268"/>
      <c r="AW122" s="268"/>
      <c r="AX122" s="268"/>
      <c r="AY122" s="268"/>
      <c r="AZ122" s="268"/>
      <c r="BA122" s="268"/>
      <c r="BB122" s="268"/>
      <c r="BC122" s="268"/>
      <c r="BD122" s="268">
        <f>AD122</f>
        <v>1381.2</v>
      </c>
      <c r="BE122" s="268"/>
      <c r="BF122" s="268"/>
      <c r="BG122" s="268"/>
      <c r="BH122" s="268"/>
      <c r="BI122" s="268"/>
      <c r="BJ122" s="268"/>
      <c r="BK122" s="268"/>
      <c r="BL122" s="268"/>
      <c r="BM122" s="268"/>
      <c r="BN122" s="268"/>
      <c r="BO122" s="268"/>
      <c r="BP122" s="268"/>
      <c r="BQ122" s="268"/>
      <c r="BR122" s="268"/>
      <c r="BS122" s="40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2"/>
      <c r="CF122" s="268">
        <v>1921</v>
      </c>
      <c r="CG122" s="268"/>
      <c r="CH122" s="268"/>
      <c r="CI122" s="268"/>
      <c r="CJ122" s="268"/>
      <c r="CK122" s="268"/>
      <c r="CL122" s="268"/>
      <c r="CM122" s="268"/>
      <c r="CN122" s="268"/>
      <c r="CO122" s="268"/>
      <c r="CP122" s="268"/>
      <c r="CQ122" s="268"/>
      <c r="CR122" s="268"/>
      <c r="CS122" s="268"/>
      <c r="CT122" s="268">
        <f>CF122</f>
        <v>1921</v>
      </c>
      <c r="CU122" s="268"/>
      <c r="CV122" s="268"/>
      <c r="CW122" s="268"/>
      <c r="CX122" s="268"/>
      <c r="CY122" s="268"/>
      <c r="CZ122" s="268"/>
      <c r="DA122" s="268"/>
      <c r="DB122" s="268"/>
      <c r="DC122" s="268"/>
      <c r="DD122" s="268"/>
      <c r="DE122" s="268"/>
      <c r="DF122" s="268"/>
      <c r="DG122" s="268"/>
      <c r="DH122" s="268"/>
      <c r="DI122" s="268"/>
      <c r="DJ122" s="268">
        <f>CF122</f>
        <v>1921</v>
      </c>
      <c r="DK122" s="268"/>
      <c r="DL122" s="268"/>
      <c r="DM122" s="268"/>
      <c r="DN122" s="268"/>
      <c r="DO122" s="268"/>
      <c r="DP122" s="268"/>
      <c r="DQ122" s="268"/>
      <c r="DR122" s="268"/>
      <c r="DS122" s="268"/>
      <c r="DT122" s="268"/>
      <c r="DU122" s="268"/>
      <c r="DV122" s="268"/>
      <c r="DW122" s="268"/>
      <c r="DX122" s="268"/>
      <c r="DY122" s="268"/>
    </row>
    <row r="123" spans="2:129" s="1" customFormat="1" ht="11.25" customHeight="1">
      <c r="B123" s="54"/>
      <c r="C123" s="298" t="s">
        <v>33</v>
      </c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83">
        <f>W120</f>
        <v>34760.7</v>
      </c>
      <c r="X123" s="283"/>
      <c r="Y123" s="283"/>
      <c r="Z123" s="283"/>
      <c r="AA123" s="283"/>
      <c r="AB123" s="283"/>
      <c r="AC123" s="283"/>
      <c r="AD123" s="283">
        <f>AD121+AD122</f>
        <v>1921</v>
      </c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>
        <f>AQ121+AQ122</f>
        <v>1921</v>
      </c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>
        <f>BD120+BD122</f>
        <v>36141.899999999994</v>
      </c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307">
        <f>BS120</f>
        <v>35006.3</v>
      </c>
      <c r="BT123" s="307"/>
      <c r="BU123" s="307"/>
      <c r="BV123" s="307"/>
      <c r="BW123" s="307"/>
      <c r="BX123" s="307"/>
      <c r="BY123" s="307"/>
      <c r="BZ123" s="307"/>
      <c r="CA123" s="307"/>
      <c r="CB123" s="307"/>
      <c r="CC123" s="307"/>
      <c r="CD123" s="307"/>
      <c r="CE123" s="307"/>
      <c r="CF123" s="283">
        <f>CF122</f>
        <v>1921</v>
      </c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>
        <f>CT122</f>
        <v>1921</v>
      </c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307">
        <f>DJ120+DJ122</f>
        <v>36927.3</v>
      </c>
      <c r="DK123" s="307"/>
      <c r="DL123" s="307"/>
      <c r="DM123" s="307"/>
      <c r="DN123" s="307"/>
      <c r="DO123" s="307"/>
      <c r="DP123" s="307"/>
      <c r="DQ123" s="307"/>
      <c r="DR123" s="307"/>
      <c r="DS123" s="307"/>
      <c r="DT123" s="307"/>
      <c r="DU123" s="307"/>
      <c r="DV123" s="307"/>
      <c r="DW123" s="307"/>
      <c r="DX123" s="307"/>
      <c r="DY123" s="307"/>
    </row>
    <row r="125" spans="1:183" ht="11.25" customHeight="1">
      <c r="A125"/>
      <c r="B125" s="316" t="s">
        <v>64</v>
      </c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16"/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  <c r="AE125" s="316"/>
      <c r="AF125" s="316"/>
      <c r="AG125" s="316"/>
      <c r="AH125" s="316"/>
      <c r="AI125" s="316"/>
      <c r="AJ125" s="316"/>
      <c r="AK125" s="316"/>
      <c r="AL125" s="316"/>
      <c r="AM125" s="316"/>
      <c r="AN125" s="316"/>
      <c r="AO125" s="316"/>
      <c r="AP125" s="316"/>
      <c r="AQ125" s="316"/>
      <c r="AR125" s="316"/>
      <c r="AS125" s="316"/>
      <c r="AT125" s="316"/>
      <c r="AU125" s="316"/>
      <c r="AV125" s="316"/>
      <c r="AW125" s="316"/>
      <c r="AX125" s="316"/>
      <c r="AY125" s="316"/>
      <c r="AZ125" s="316"/>
      <c r="BA125" s="316"/>
      <c r="BB125" s="316"/>
      <c r="BC125" s="316"/>
      <c r="BD125" s="316"/>
      <c r="BE125" s="316"/>
      <c r="BF125" s="316"/>
      <c r="BG125" s="316"/>
      <c r="BH125" s="316"/>
      <c r="BI125" s="316"/>
      <c r="BJ125" s="316"/>
      <c r="BK125" s="316"/>
      <c r="BL125" s="316"/>
      <c r="BM125" s="316"/>
      <c r="BN125" s="316"/>
      <c r="BO125" s="316"/>
      <c r="BP125" s="316"/>
      <c r="BQ125" s="316"/>
      <c r="BR125" s="316"/>
      <c r="BS125" s="316"/>
      <c r="BT125" s="316"/>
      <c r="BU125" s="316"/>
      <c r="BV125" s="316"/>
      <c r="BW125" s="316"/>
      <c r="BX125" s="316"/>
      <c r="BY125" s="316"/>
      <c r="BZ125" s="316"/>
      <c r="CA125" s="316"/>
      <c r="CB125" s="316"/>
      <c r="CC125" s="316"/>
      <c r="CD125" s="316"/>
      <c r="CE125" s="316"/>
      <c r="CF125" s="316"/>
      <c r="CG125" s="316"/>
      <c r="CH125" s="316"/>
      <c r="CI125" s="316"/>
      <c r="CJ125" s="316"/>
      <c r="CK125" s="316"/>
      <c r="CL125" s="316"/>
      <c r="CM125" s="316"/>
      <c r="CN125" s="316"/>
      <c r="CO125" s="316"/>
      <c r="CP125" s="316"/>
      <c r="CQ125" s="316"/>
      <c r="CR125" s="316"/>
      <c r="CS125" s="316"/>
      <c r="CT125" s="316"/>
      <c r="CU125" s="316"/>
      <c r="CV125" s="316"/>
      <c r="CW125" s="316"/>
      <c r="CX125" s="316"/>
      <c r="CY125" s="316"/>
      <c r="CZ125" s="316"/>
      <c r="DA125" s="316"/>
      <c r="DB125" s="316"/>
      <c r="DC125" s="316"/>
      <c r="DD125" s="316"/>
      <c r="DE125" s="316"/>
      <c r="DF125" s="316"/>
      <c r="DG125" s="316"/>
      <c r="DH125" s="316"/>
      <c r="DI125" s="316"/>
      <c r="DJ125" s="316"/>
      <c r="DK125" s="316"/>
      <c r="DL125" s="316"/>
      <c r="DM125" s="316"/>
      <c r="DN125" s="316"/>
      <c r="DO125" s="316"/>
      <c r="DP125" s="316"/>
      <c r="DQ125" s="316"/>
      <c r="DR125" s="316"/>
      <c r="DS125" s="316"/>
      <c r="DT125" s="316"/>
      <c r="DU125" s="316"/>
      <c r="DV125" s="316"/>
      <c r="DW125" s="316"/>
      <c r="DX125" s="316"/>
      <c r="DY125" s="316"/>
      <c r="DZ125" s="316"/>
      <c r="EA125" s="316"/>
      <c r="EB125" s="316"/>
      <c r="EC125" s="316"/>
      <c r="ED125" s="316"/>
      <c r="EE125" s="316"/>
      <c r="EF125" s="316"/>
      <c r="EG125" s="316"/>
      <c r="EH125" s="316"/>
      <c r="EI125" s="316"/>
      <c r="EJ125" s="316"/>
      <c r="EK125" s="316"/>
      <c r="EL125" s="316"/>
      <c r="EM125" s="316"/>
      <c r="EN125" s="316"/>
      <c r="EO125" s="316"/>
      <c r="EP125" s="316"/>
      <c r="EQ125" s="316"/>
      <c r="ER125" s="316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</row>
    <row r="126" spans="1:183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</row>
    <row r="127" spans="1:183" ht="11.25" customHeight="1">
      <c r="A127"/>
      <c r="B127" s="316" t="s">
        <v>189</v>
      </c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316"/>
      <c r="Y127" s="316"/>
      <c r="Z127" s="316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6"/>
      <c r="AQ127" s="316"/>
      <c r="AR127" s="316"/>
      <c r="AS127" s="316"/>
      <c r="AT127" s="316"/>
      <c r="AU127" s="316"/>
      <c r="AV127" s="316"/>
      <c r="AW127" s="316"/>
      <c r="AX127" s="316"/>
      <c r="AY127" s="316"/>
      <c r="AZ127" s="316"/>
      <c r="BA127" s="316"/>
      <c r="BB127" s="316"/>
      <c r="BC127" s="316"/>
      <c r="BD127" s="316"/>
      <c r="BE127" s="316"/>
      <c r="BF127" s="316"/>
      <c r="BG127" s="316"/>
      <c r="BH127" s="316"/>
      <c r="BI127" s="316"/>
      <c r="BJ127" s="316"/>
      <c r="BK127" s="316"/>
      <c r="BL127" s="316"/>
      <c r="BM127" s="316"/>
      <c r="BN127" s="316"/>
      <c r="BO127" s="316"/>
      <c r="BP127" s="316"/>
      <c r="BQ127" s="316"/>
      <c r="BR127" s="316"/>
      <c r="BS127" s="316"/>
      <c r="BT127" s="316"/>
      <c r="BU127" s="316"/>
      <c r="BV127" s="316"/>
      <c r="BW127" s="316"/>
      <c r="BX127" s="316"/>
      <c r="BY127" s="316"/>
      <c r="BZ127" s="316"/>
      <c r="CA127" s="316"/>
      <c r="CB127" s="316"/>
      <c r="CC127" s="316"/>
      <c r="CD127" s="316"/>
      <c r="CE127" s="316"/>
      <c r="CF127" s="316"/>
      <c r="CG127" s="316"/>
      <c r="CH127" s="316"/>
      <c r="CI127" s="316"/>
      <c r="CJ127" s="316"/>
      <c r="CK127" s="316"/>
      <c r="CL127" s="316"/>
      <c r="CM127" s="316"/>
      <c r="CN127" s="316"/>
      <c r="CO127" s="316"/>
      <c r="CP127" s="316"/>
      <c r="CQ127" s="316"/>
      <c r="CR127" s="316"/>
      <c r="CS127" s="316"/>
      <c r="CT127" s="316"/>
      <c r="CU127" s="316"/>
      <c r="CV127" s="316"/>
      <c r="CW127" s="316"/>
      <c r="CX127" s="316"/>
      <c r="CY127" s="316"/>
      <c r="CZ127" s="316"/>
      <c r="DA127" s="316"/>
      <c r="DB127" s="316"/>
      <c r="DC127" s="316"/>
      <c r="DD127" s="316"/>
      <c r="DE127" s="316"/>
      <c r="DF127" s="316"/>
      <c r="DG127" s="316"/>
      <c r="DH127" s="316"/>
      <c r="DI127" s="316"/>
      <c r="DJ127" s="316"/>
      <c r="DK127" s="316"/>
      <c r="DL127" s="316"/>
      <c r="DM127" s="316"/>
      <c r="DN127" s="316"/>
      <c r="DO127" s="316"/>
      <c r="DP127" s="316"/>
      <c r="DQ127" s="316"/>
      <c r="DR127" s="316"/>
      <c r="DS127" s="316"/>
      <c r="DT127" s="316"/>
      <c r="DU127" s="316"/>
      <c r="DV127" s="316"/>
      <c r="DW127" s="316"/>
      <c r="DX127" s="316"/>
      <c r="DY127" s="316"/>
      <c r="DZ127" s="316"/>
      <c r="EA127" s="316"/>
      <c r="EB127" s="316"/>
      <c r="EC127" s="316"/>
      <c r="ED127" s="316"/>
      <c r="EE127" s="316"/>
      <c r="EF127" s="316"/>
      <c r="EG127" s="316"/>
      <c r="EH127" s="316"/>
      <c r="EI127" s="316"/>
      <c r="EJ127" s="316"/>
      <c r="EK127" s="316"/>
      <c r="EL127" s="316"/>
      <c r="EM127" s="316"/>
      <c r="EN127" s="316"/>
      <c r="EO127" s="316"/>
      <c r="EP127" s="316"/>
      <c r="EQ127" s="316"/>
      <c r="ER127" s="316"/>
      <c r="ES127" s="316"/>
      <c r="ET127" s="316"/>
      <c r="EU127" s="316"/>
      <c r="EV127" s="316"/>
      <c r="EW127" s="316"/>
      <c r="EX127" s="316"/>
      <c r="EY127" s="316"/>
      <c r="EZ127" s="316"/>
      <c r="FA127" s="316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</row>
    <row r="128" spans="1:183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</row>
    <row r="129" spans="2:145" s="55" customFormat="1" ht="20.25" customHeight="1">
      <c r="B129" s="311" t="s">
        <v>17</v>
      </c>
      <c r="C129" s="311"/>
      <c r="D129" s="311" t="s">
        <v>65</v>
      </c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7" t="s">
        <v>66</v>
      </c>
      <c r="Z129" s="317"/>
      <c r="AA129" s="317"/>
      <c r="AB129" s="317"/>
      <c r="AC129" s="317"/>
      <c r="AD129" s="317"/>
      <c r="AE129" s="317"/>
      <c r="AF129" s="317"/>
      <c r="AG129" s="317"/>
      <c r="AH129" s="317" t="s">
        <v>67</v>
      </c>
      <c r="AI129" s="317"/>
      <c r="AJ129" s="317"/>
      <c r="AK129" s="317"/>
      <c r="AL129" s="317"/>
      <c r="AM129" s="317"/>
      <c r="AN129" s="317"/>
      <c r="AO129" s="317"/>
      <c r="AP129" s="317"/>
      <c r="AQ129" s="317"/>
      <c r="AR129" s="317"/>
      <c r="AS129" s="317"/>
      <c r="AT129" s="317"/>
      <c r="AU129" s="317"/>
      <c r="AV129" s="317"/>
      <c r="AW129" s="317"/>
      <c r="AX129" s="317"/>
      <c r="AY129" s="317"/>
      <c r="AZ129" s="317"/>
      <c r="BA129" s="317"/>
      <c r="BB129" s="317"/>
      <c r="BC129" s="317"/>
      <c r="BD129" s="317"/>
      <c r="BE129" s="317"/>
      <c r="BF129" s="317"/>
      <c r="BG129" s="317"/>
      <c r="BH129" s="317"/>
      <c r="BI129" s="288" t="s">
        <v>181</v>
      </c>
      <c r="BJ129" s="288"/>
      <c r="BK129" s="288"/>
      <c r="BL129" s="288"/>
      <c r="BM129" s="288"/>
      <c r="BN129" s="288"/>
      <c r="BO129" s="288"/>
      <c r="BP129" s="288"/>
      <c r="BQ129" s="288"/>
      <c r="BR129" s="288"/>
      <c r="BS129" s="288"/>
      <c r="BT129" s="288"/>
      <c r="BU129" s="288"/>
      <c r="BV129" s="288"/>
      <c r="BW129" s="288"/>
      <c r="BX129" s="288"/>
      <c r="BY129" s="288"/>
      <c r="BZ129" s="288"/>
      <c r="CA129" s="288"/>
      <c r="CB129" s="288"/>
      <c r="CC129" s="288"/>
      <c r="CD129" s="288"/>
      <c r="CE129" s="288"/>
      <c r="CF129" s="288"/>
      <c r="CG129" s="288"/>
      <c r="CH129" s="288"/>
      <c r="CI129" s="288"/>
      <c r="CJ129" s="288" t="s">
        <v>182</v>
      </c>
      <c r="CK129" s="288"/>
      <c r="CL129" s="288"/>
      <c r="CM129" s="288"/>
      <c r="CN129" s="288"/>
      <c r="CO129" s="288"/>
      <c r="CP129" s="288"/>
      <c r="CQ129" s="288"/>
      <c r="CR129" s="288"/>
      <c r="CS129" s="288"/>
      <c r="CT129" s="288"/>
      <c r="CU129" s="288"/>
      <c r="CV129" s="288"/>
      <c r="CW129" s="288"/>
      <c r="CX129" s="288"/>
      <c r="CY129" s="288"/>
      <c r="CZ129" s="288"/>
      <c r="DA129" s="288"/>
      <c r="DB129" s="288"/>
      <c r="DC129" s="288"/>
      <c r="DD129" s="288"/>
      <c r="DE129" s="288"/>
      <c r="DF129" s="288"/>
      <c r="DG129" s="288"/>
      <c r="DH129" s="288"/>
      <c r="DI129" s="288"/>
      <c r="DJ129" s="288"/>
      <c r="DK129" s="288"/>
      <c r="DL129" s="288"/>
      <c r="DM129" s="288"/>
      <c r="DN129" s="288" t="s">
        <v>183</v>
      </c>
      <c r="DO129" s="288"/>
      <c r="DP129" s="288"/>
      <c r="DQ129" s="288"/>
      <c r="DR129" s="288"/>
      <c r="DS129" s="288"/>
      <c r="DT129" s="288"/>
      <c r="DU129" s="288"/>
      <c r="DV129" s="288"/>
      <c r="DW129" s="288"/>
      <c r="DX129" s="288"/>
      <c r="DY129" s="288"/>
      <c r="DZ129" s="288"/>
      <c r="EA129" s="288"/>
      <c r="EB129" s="288"/>
      <c r="EC129" s="288"/>
      <c r="ED129" s="288"/>
      <c r="EE129" s="288"/>
      <c r="EF129" s="288"/>
      <c r="EG129" s="288"/>
      <c r="EH129" s="288"/>
      <c r="EI129" s="288"/>
      <c r="EJ129" s="288"/>
      <c r="EK129" s="288"/>
      <c r="EL129" s="288"/>
      <c r="EM129" s="288"/>
      <c r="EN129" s="288"/>
      <c r="EO129" s="288"/>
    </row>
    <row r="130" spans="2:145" s="55" customFormat="1" ht="27.75" customHeight="1">
      <c r="B130" s="312"/>
      <c r="C130" s="314"/>
      <c r="D130" s="312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4"/>
      <c r="Y130" s="312"/>
      <c r="Z130" s="313"/>
      <c r="AA130" s="313"/>
      <c r="AB130" s="313"/>
      <c r="AC130" s="313"/>
      <c r="AD130" s="313"/>
      <c r="AE130" s="313"/>
      <c r="AF130" s="313"/>
      <c r="AG130" s="313"/>
      <c r="AH130" s="312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3"/>
      <c r="AU130" s="313"/>
      <c r="AV130" s="313"/>
      <c r="AW130" s="313"/>
      <c r="AX130" s="313"/>
      <c r="AY130" s="313"/>
      <c r="AZ130" s="313"/>
      <c r="BA130" s="313"/>
      <c r="BB130" s="313"/>
      <c r="BC130" s="313"/>
      <c r="BD130" s="313"/>
      <c r="BE130" s="313"/>
      <c r="BF130" s="313"/>
      <c r="BG130" s="313"/>
      <c r="BH130" s="313"/>
      <c r="BI130" s="288" t="s">
        <v>68</v>
      </c>
      <c r="BJ130" s="288"/>
      <c r="BK130" s="288"/>
      <c r="BL130" s="288"/>
      <c r="BM130" s="288"/>
      <c r="BN130" s="288"/>
      <c r="BO130" s="288"/>
      <c r="BP130" s="288"/>
      <c r="BQ130" s="288"/>
      <c r="BR130" s="288"/>
      <c r="BS130" s="288"/>
      <c r="BT130" s="288"/>
      <c r="BU130" s="288"/>
      <c r="BV130" s="288" t="s">
        <v>24</v>
      </c>
      <c r="BW130" s="288"/>
      <c r="BX130" s="288"/>
      <c r="BY130" s="288"/>
      <c r="BZ130" s="288"/>
      <c r="CA130" s="288"/>
      <c r="CB130" s="288"/>
      <c r="CC130" s="288"/>
      <c r="CD130" s="288"/>
      <c r="CE130" s="288"/>
      <c r="CF130" s="288"/>
      <c r="CG130" s="288"/>
      <c r="CH130" s="288"/>
      <c r="CI130" s="288"/>
      <c r="CJ130" s="288" t="s">
        <v>68</v>
      </c>
      <c r="CK130" s="288"/>
      <c r="CL130" s="288"/>
      <c r="CM130" s="288"/>
      <c r="CN130" s="288"/>
      <c r="CO130" s="288"/>
      <c r="CP130" s="288"/>
      <c r="CQ130" s="288"/>
      <c r="CR130" s="288"/>
      <c r="CS130" s="288"/>
      <c r="CT130" s="288"/>
      <c r="CU130" s="288"/>
      <c r="CV130" s="288"/>
      <c r="CW130" s="288"/>
      <c r="CX130" s="288"/>
      <c r="CY130" s="288" t="s">
        <v>24</v>
      </c>
      <c r="CZ130" s="288"/>
      <c r="DA130" s="288"/>
      <c r="DB130" s="288"/>
      <c r="DC130" s="288"/>
      <c r="DD130" s="288"/>
      <c r="DE130" s="288"/>
      <c r="DF130" s="288"/>
      <c r="DG130" s="288"/>
      <c r="DH130" s="288"/>
      <c r="DI130" s="288"/>
      <c r="DJ130" s="288"/>
      <c r="DK130" s="288"/>
      <c r="DL130" s="288"/>
      <c r="DM130" s="288"/>
      <c r="DN130" s="288" t="s">
        <v>68</v>
      </c>
      <c r="DO130" s="288"/>
      <c r="DP130" s="288"/>
      <c r="DQ130" s="288"/>
      <c r="DR130" s="288"/>
      <c r="DS130" s="288"/>
      <c r="DT130" s="288"/>
      <c r="DU130" s="288"/>
      <c r="DV130" s="288"/>
      <c r="DW130" s="288"/>
      <c r="DX130" s="288"/>
      <c r="DY130" s="288"/>
      <c r="DZ130" s="288"/>
      <c r="EA130" s="288"/>
      <c r="EB130" s="288" t="s">
        <v>24</v>
      </c>
      <c r="EC130" s="288"/>
      <c r="ED130" s="288"/>
      <c r="EE130" s="288"/>
      <c r="EF130" s="288"/>
      <c r="EG130" s="288"/>
      <c r="EH130" s="288"/>
      <c r="EI130" s="288"/>
      <c r="EJ130" s="288"/>
      <c r="EK130" s="288"/>
      <c r="EL130" s="288"/>
      <c r="EM130" s="288"/>
      <c r="EN130" s="288"/>
      <c r="EO130" s="288"/>
    </row>
    <row r="131" spans="2:145" s="49" customFormat="1" ht="11.25" customHeight="1">
      <c r="B131" s="284">
        <v>1</v>
      </c>
      <c r="C131" s="284"/>
      <c r="D131" s="284">
        <v>2</v>
      </c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>
        <v>3</v>
      </c>
      <c r="Z131" s="284"/>
      <c r="AA131" s="284"/>
      <c r="AB131" s="284"/>
      <c r="AC131" s="284"/>
      <c r="AD131" s="284"/>
      <c r="AE131" s="284"/>
      <c r="AF131" s="284"/>
      <c r="AG131" s="284"/>
      <c r="AH131" s="284">
        <v>4</v>
      </c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>
        <v>5</v>
      </c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>
        <v>6</v>
      </c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>
        <v>7</v>
      </c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>
        <v>8</v>
      </c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>
        <v>9</v>
      </c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>
        <v>10</v>
      </c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  <c r="EO131" s="284"/>
    </row>
    <row r="132" spans="2:145" s="56" customFormat="1" ht="12" customHeight="1">
      <c r="B132" s="389" t="str">
        <f>B119</f>
        <v>0810160</v>
      </c>
      <c r="C132" s="389"/>
      <c r="D132" s="387" t="str">
        <f>C119</f>
        <v>Керівництво і управління у відповідній сфері у містах (місті Києві), селищах, селах, об'єднаних територіальних громадах</v>
      </c>
      <c r="E132" s="387"/>
      <c r="F132" s="387"/>
      <c r="G132" s="387"/>
      <c r="H132" s="387"/>
      <c r="I132" s="387"/>
      <c r="J132" s="387"/>
      <c r="K132" s="387"/>
      <c r="L132" s="387"/>
      <c r="M132" s="387"/>
      <c r="N132" s="387"/>
      <c r="O132" s="387"/>
      <c r="P132" s="387"/>
      <c r="Q132" s="387"/>
      <c r="R132" s="387"/>
      <c r="S132" s="387"/>
      <c r="T132" s="387"/>
      <c r="U132" s="387"/>
      <c r="V132" s="387"/>
      <c r="W132" s="387"/>
      <c r="X132" s="387"/>
      <c r="Y132" s="387"/>
      <c r="Z132" s="387"/>
      <c r="AA132" s="387"/>
      <c r="AB132" s="387"/>
      <c r="AC132" s="387"/>
      <c r="AD132" s="387"/>
      <c r="AE132" s="387"/>
      <c r="AF132" s="387"/>
      <c r="AG132" s="387"/>
      <c r="AH132" s="387"/>
      <c r="AI132" s="387"/>
      <c r="AJ132" s="387"/>
      <c r="AK132" s="387"/>
      <c r="AL132" s="387"/>
      <c r="AM132" s="387"/>
      <c r="AN132" s="387"/>
      <c r="AO132" s="387"/>
      <c r="AP132" s="387"/>
      <c r="AQ132" s="387"/>
      <c r="AR132" s="387"/>
      <c r="AS132" s="387"/>
      <c r="AT132" s="387"/>
      <c r="AU132" s="387"/>
      <c r="AV132" s="387"/>
      <c r="AW132" s="387"/>
      <c r="AX132" s="387"/>
      <c r="AY132" s="387"/>
      <c r="AZ132" s="387"/>
      <c r="BA132" s="387"/>
      <c r="BB132" s="387"/>
      <c r="BC132" s="387"/>
      <c r="BD132" s="387"/>
      <c r="BE132" s="387"/>
      <c r="BF132" s="387"/>
      <c r="BG132" s="387"/>
      <c r="BH132" s="387"/>
      <c r="BI132" s="387"/>
      <c r="BJ132" s="387"/>
      <c r="BK132" s="387"/>
      <c r="BL132" s="387"/>
      <c r="BM132" s="387"/>
      <c r="BN132" s="387"/>
      <c r="BO132" s="387"/>
      <c r="BP132" s="387"/>
      <c r="BQ132" s="387"/>
      <c r="BR132" s="387"/>
      <c r="BS132" s="387"/>
      <c r="BT132" s="387"/>
      <c r="BU132" s="387"/>
      <c r="BV132" s="387"/>
      <c r="BW132" s="387"/>
      <c r="BX132" s="387"/>
      <c r="BY132" s="387"/>
      <c r="BZ132" s="387"/>
      <c r="CA132" s="387"/>
      <c r="CB132" s="387"/>
      <c r="CC132" s="387"/>
      <c r="CD132" s="387"/>
      <c r="CE132" s="387"/>
      <c r="CF132" s="387"/>
      <c r="CG132" s="387"/>
      <c r="CH132" s="387"/>
      <c r="CI132" s="387"/>
      <c r="CJ132" s="387"/>
      <c r="CK132" s="387"/>
      <c r="CL132" s="387"/>
      <c r="CM132" s="387"/>
      <c r="CN132" s="387"/>
      <c r="CO132" s="387"/>
      <c r="CP132" s="387"/>
      <c r="CQ132" s="387"/>
      <c r="CR132" s="387"/>
      <c r="CS132" s="387"/>
      <c r="CT132" s="387"/>
      <c r="CU132" s="387"/>
      <c r="CV132" s="387"/>
      <c r="CW132" s="387"/>
      <c r="CX132" s="387"/>
      <c r="CY132" s="387"/>
      <c r="CZ132" s="387"/>
      <c r="DA132" s="387"/>
      <c r="DB132" s="387"/>
      <c r="DC132" s="387"/>
      <c r="DD132" s="387"/>
      <c r="DE132" s="387"/>
      <c r="DF132" s="387"/>
      <c r="DG132" s="387"/>
      <c r="DH132" s="387"/>
      <c r="DI132" s="387"/>
      <c r="DJ132" s="387"/>
      <c r="DK132" s="387"/>
      <c r="DL132" s="387"/>
      <c r="DM132" s="387"/>
      <c r="DN132" s="387"/>
      <c r="DO132" s="387"/>
      <c r="DP132" s="387"/>
      <c r="DQ132" s="387"/>
      <c r="DR132" s="387"/>
      <c r="DS132" s="387"/>
      <c r="DT132" s="387"/>
      <c r="DU132" s="387"/>
      <c r="DV132" s="387"/>
      <c r="DW132" s="387"/>
      <c r="DX132" s="387"/>
      <c r="DY132" s="387"/>
      <c r="DZ132" s="387"/>
      <c r="EA132" s="387"/>
      <c r="EB132" s="387"/>
      <c r="EC132" s="387"/>
      <c r="ED132" s="387"/>
      <c r="EE132" s="387"/>
      <c r="EF132" s="387"/>
      <c r="EG132" s="387"/>
      <c r="EH132" s="387"/>
      <c r="EI132" s="387"/>
      <c r="EJ132" s="387"/>
      <c r="EK132" s="387"/>
      <c r="EL132" s="387"/>
      <c r="EM132" s="387"/>
      <c r="EN132" s="387"/>
      <c r="EO132" s="387"/>
    </row>
    <row r="133" spans="2:145" s="56" customFormat="1" ht="12" customHeight="1">
      <c r="B133" s="386" t="s">
        <v>69</v>
      </c>
      <c r="C133" s="386"/>
      <c r="D133" s="387" t="s">
        <v>322</v>
      </c>
      <c r="E133" s="387"/>
      <c r="F133" s="387"/>
      <c r="G133" s="387"/>
      <c r="H133" s="387"/>
      <c r="I133" s="387"/>
      <c r="J133" s="387"/>
      <c r="K133" s="387"/>
      <c r="L133" s="387"/>
      <c r="M133" s="387"/>
      <c r="N133" s="387"/>
      <c r="O133" s="387"/>
      <c r="P133" s="387"/>
      <c r="Q133" s="387"/>
      <c r="R133" s="387"/>
      <c r="S133" s="387"/>
      <c r="T133" s="387"/>
      <c r="U133" s="387"/>
      <c r="V133" s="387"/>
      <c r="W133" s="387"/>
      <c r="X133" s="387"/>
      <c r="Y133" s="387"/>
      <c r="Z133" s="387"/>
      <c r="AA133" s="387"/>
      <c r="AB133" s="387"/>
      <c r="AC133" s="387"/>
      <c r="AD133" s="387"/>
      <c r="AE133" s="387"/>
      <c r="AF133" s="387"/>
      <c r="AG133" s="387"/>
      <c r="AH133" s="387"/>
      <c r="AI133" s="387"/>
      <c r="AJ133" s="387"/>
      <c r="AK133" s="387"/>
      <c r="AL133" s="387"/>
      <c r="AM133" s="387"/>
      <c r="AN133" s="387"/>
      <c r="AO133" s="387"/>
      <c r="AP133" s="387"/>
      <c r="AQ133" s="387"/>
      <c r="AR133" s="387"/>
      <c r="AS133" s="387"/>
      <c r="AT133" s="387"/>
      <c r="AU133" s="387"/>
      <c r="AV133" s="387"/>
      <c r="AW133" s="387"/>
      <c r="AX133" s="387"/>
      <c r="AY133" s="387"/>
      <c r="AZ133" s="387"/>
      <c r="BA133" s="387"/>
      <c r="BB133" s="387"/>
      <c r="BC133" s="387"/>
      <c r="BD133" s="387"/>
      <c r="BE133" s="387"/>
      <c r="BF133" s="387"/>
      <c r="BG133" s="387"/>
      <c r="BH133" s="387"/>
      <c r="BI133" s="387"/>
      <c r="BJ133" s="387"/>
      <c r="BK133" s="387"/>
      <c r="BL133" s="387"/>
      <c r="BM133" s="387"/>
      <c r="BN133" s="387"/>
      <c r="BO133" s="387"/>
      <c r="BP133" s="387"/>
      <c r="BQ133" s="387"/>
      <c r="BR133" s="387"/>
      <c r="BS133" s="387"/>
      <c r="BT133" s="387"/>
      <c r="BU133" s="387"/>
      <c r="BV133" s="387"/>
      <c r="BW133" s="387"/>
      <c r="BX133" s="387"/>
      <c r="BY133" s="387"/>
      <c r="BZ133" s="387"/>
      <c r="CA133" s="387"/>
      <c r="CB133" s="387"/>
      <c r="CC133" s="387"/>
      <c r="CD133" s="387"/>
      <c r="CE133" s="387"/>
      <c r="CF133" s="387"/>
      <c r="CG133" s="387"/>
      <c r="CH133" s="387"/>
      <c r="CI133" s="387"/>
      <c r="CJ133" s="387"/>
      <c r="CK133" s="387"/>
      <c r="CL133" s="387"/>
      <c r="CM133" s="387"/>
      <c r="CN133" s="387"/>
      <c r="CO133" s="387"/>
      <c r="CP133" s="387"/>
      <c r="CQ133" s="387"/>
      <c r="CR133" s="387"/>
      <c r="CS133" s="387"/>
      <c r="CT133" s="387"/>
      <c r="CU133" s="387"/>
      <c r="CV133" s="387"/>
      <c r="CW133" s="387"/>
      <c r="CX133" s="387"/>
      <c r="CY133" s="387"/>
      <c r="CZ133" s="387"/>
      <c r="DA133" s="387"/>
      <c r="DB133" s="387"/>
      <c r="DC133" s="387"/>
      <c r="DD133" s="387"/>
      <c r="DE133" s="387"/>
      <c r="DF133" s="387"/>
      <c r="DG133" s="387"/>
      <c r="DH133" s="387"/>
      <c r="DI133" s="387"/>
      <c r="DJ133" s="387"/>
      <c r="DK133" s="387"/>
      <c r="DL133" s="387"/>
      <c r="DM133" s="387"/>
      <c r="DN133" s="387"/>
      <c r="DO133" s="387"/>
      <c r="DP133" s="387"/>
      <c r="DQ133" s="387"/>
      <c r="DR133" s="387"/>
      <c r="DS133" s="387"/>
      <c r="DT133" s="387"/>
      <c r="DU133" s="387"/>
      <c r="DV133" s="387"/>
      <c r="DW133" s="387"/>
      <c r="DX133" s="387"/>
      <c r="DY133" s="387"/>
      <c r="DZ133" s="387"/>
      <c r="EA133" s="387"/>
      <c r="EB133" s="387"/>
      <c r="EC133" s="387"/>
      <c r="ED133" s="387"/>
      <c r="EE133" s="387"/>
      <c r="EF133" s="387"/>
      <c r="EG133" s="387"/>
      <c r="EH133" s="387"/>
      <c r="EI133" s="387"/>
      <c r="EJ133" s="387"/>
      <c r="EK133" s="387"/>
      <c r="EL133" s="387"/>
      <c r="EM133" s="387"/>
      <c r="EN133" s="387"/>
      <c r="EO133" s="387"/>
    </row>
    <row r="134" spans="2:145" s="49" customFormat="1" ht="11.25" customHeight="1">
      <c r="B134" s="57"/>
      <c r="C134" s="58"/>
      <c r="D134" s="382" t="s">
        <v>70</v>
      </c>
      <c r="E134" s="382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  <c r="AC134" s="382"/>
      <c r="AD134" s="382"/>
      <c r="AE134" s="382"/>
      <c r="AF134" s="382"/>
      <c r="AG134" s="382"/>
      <c r="AH134" s="382"/>
      <c r="AI134" s="382"/>
      <c r="AJ134" s="382"/>
      <c r="AK134" s="382"/>
      <c r="AL134" s="382"/>
      <c r="AM134" s="382"/>
      <c r="AN134" s="382"/>
      <c r="AO134" s="382"/>
      <c r="AP134" s="382"/>
      <c r="AQ134" s="382"/>
      <c r="AR134" s="382"/>
      <c r="AS134" s="382"/>
      <c r="AT134" s="382"/>
      <c r="AU134" s="382"/>
      <c r="AV134" s="382"/>
      <c r="AW134" s="382"/>
      <c r="AX134" s="382"/>
      <c r="AY134" s="382"/>
      <c r="AZ134" s="382"/>
      <c r="BA134" s="382"/>
      <c r="BB134" s="382"/>
      <c r="BC134" s="382"/>
      <c r="BD134" s="382"/>
      <c r="BE134" s="382"/>
      <c r="BF134" s="382"/>
      <c r="BG134" s="382"/>
      <c r="BH134" s="382"/>
      <c r="BI134" s="382"/>
      <c r="BJ134" s="382"/>
      <c r="BK134" s="382"/>
      <c r="BL134" s="382"/>
      <c r="BM134" s="382"/>
      <c r="BN134" s="382"/>
      <c r="BO134" s="382"/>
      <c r="BP134" s="382"/>
      <c r="BQ134" s="382"/>
      <c r="BR134" s="382"/>
      <c r="BS134" s="382"/>
      <c r="BT134" s="382"/>
      <c r="BU134" s="382"/>
      <c r="BV134" s="382"/>
      <c r="BW134" s="382"/>
      <c r="BX134" s="382"/>
      <c r="BY134" s="382"/>
      <c r="BZ134" s="382"/>
      <c r="CA134" s="382"/>
      <c r="CB134" s="382"/>
      <c r="CC134" s="382"/>
      <c r="CD134" s="382"/>
      <c r="CE134" s="382"/>
      <c r="CF134" s="382"/>
      <c r="CG134" s="382"/>
      <c r="CH134" s="382"/>
      <c r="CI134" s="382"/>
      <c r="CJ134" s="382"/>
      <c r="CK134" s="382"/>
      <c r="CL134" s="382"/>
      <c r="CM134" s="382"/>
      <c r="CN134" s="382"/>
      <c r="CO134" s="382"/>
      <c r="CP134" s="382"/>
      <c r="CQ134" s="382"/>
      <c r="CR134" s="382"/>
      <c r="CS134" s="382"/>
      <c r="CT134" s="382"/>
      <c r="CU134" s="382"/>
      <c r="CV134" s="382"/>
      <c r="CW134" s="382"/>
      <c r="CX134" s="382"/>
      <c r="CY134" s="382"/>
      <c r="CZ134" s="382"/>
      <c r="DA134" s="382"/>
      <c r="DB134" s="382"/>
      <c r="DC134" s="382"/>
      <c r="DD134" s="382"/>
      <c r="DE134" s="382"/>
      <c r="DF134" s="382"/>
      <c r="DG134" s="382"/>
      <c r="DH134" s="382"/>
      <c r="DI134" s="382"/>
      <c r="DJ134" s="382"/>
      <c r="DK134" s="382"/>
      <c r="DL134" s="382"/>
      <c r="DM134" s="382"/>
      <c r="DN134" s="382"/>
      <c r="DO134" s="382"/>
      <c r="DP134" s="382"/>
      <c r="DQ134" s="382"/>
      <c r="DR134" s="382"/>
      <c r="DS134" s="382"/>
      <c r="DT134" s="382"/>
      <c r="DU134" s="382"/>
      <c r="DV134" s="382"/>
      <c r="DW134" s="382"/>
      <c r="DX134" s="382"/>
      <c r="DY134" s="382"/>
      <c r="DZ134" s="382"/>
      <c r="EA134" s="382"/>
      <c r="EB134" s="382"/>
      <c r="EC134" s="382"/>
      <c r="ED134" s="382"/>
      <c r="EE134" s="382"/>
      <c r="EF134" s="382"/>
      <c r="EG134" s="382"/>
      <c r="EH134" s="382"/>
      <c r="EI134" s="382"/>
      <c r="EJ134" s="382"/>
      <c r="EK134" s="382"/>
      <c r="EL134" s="382"/>
      <c r="EM134" s="382"/>
      <c r="EN134" s="382"/>
      <c r="EO134" s="382"/>
    </row>
    <row r="135" spans="2:145" s="49" customFormat="1" ht="11.25" customHeight="1">
      <c r="B135" s="310">
        <v>1</v>
      </c>
      <c r="C135" s="310"/>
      <c r="D135" s="384" t="s">
        <v>71</v>
      </c>
      <c r="E135" s="384"/>
      <c r="F135" s="384"/>
      <c r="G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5" t="s">
        <v>72</v>
      </c>
      <c r="Z135" s="385"/>
      <c r="AA135" s="385"/>
      <c r="AB135" s="385"/>
      <c r="AC135" s="385"/>
      <c r="AD135" s="385"/>
      <c r="AE135" s="385"/>
      <c r="AF135" s="385"/>
      <c r="AG135" s="385"/>
      <c r="AH135" s="385" t="s">
        <v>73</v>
      </c>
      <c r="AI135" s="385"/>
      <c r="AJ135" s="385"/>
      <c r="AK135" s="385"/>
      <c r="AL135" s="385"/>
      <c r="AM135" s="385"/>
      <c r="AN135" s="385"/>
      <c r="AO135" s="385"/>
      <c r="AP135" s="385"/>
      <c r="AQ135" s="385"/>
      <c r="AR135" s="385"/>
      <c r="AS135" s="385"/>
      <c r="AT135" s="385"/>
      <c r="AU135" s="385"/>
      <c r="AV135" s="385"/>
      <c r="AW135" s="385"/>
      <c r="AX135" s="385"/>
      <c r="AY135" s="385"/>
      <c r="AZ135" s="385"/>
      <c r="BA135" s="385"/>
      <c r="BB135" s="385"/>
      <c r="BC135" s="385"/>
      <c r="BD135" s="385"/>
      <c r="BE135" s="385"/>
      <c r="BF135" s="385"/>
      <c r="BG135" s="385"/>
      <c r="BH135" s="385"/>
      <c r="BI135" s="268">
        <v>182</v>
      </c>
      <c r="BJ135" s="268"/>
      <c r="BK135" s="268"/>
      <c r="BL135" s="268"/>
      <c r="BM135" s="268"/>
      <c r="BN135" s="268"/>
      <c r="BO135" s="268"/>
      <c r="BP135" s="268"/>
      <c r="BQ135" s="268"/>
      <c r="BR135" s="268"/>
      <c r="BS135" s="268"/>
      <c r="BT135" s="268"/>
      <c r="BU135" s="268"/>
      <c r="BV135" s="40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2"/>
      <c r="CJ135" s="268">
        <v>194</v>
      </c>
      <c r="CK135" s="268"/>
      <c r="CL135" s="268"/>
      <c r="CM135" s="268"/>
      <c r="CN135" s="268"/>
      <c r="CO135" s="268"/>
      <c r="CP135" s="268"/>
      <c r="CQ135" s="268"/>
      <c r="CR135" s="268"/>
      <c r="CS135" s="268"/>
      <c r="CT135" s="268"/>
      <c r="CU135" s="268"/>
      <c r="CV135" s="268"/>
      <c r="CW135" s="268"/>
      <c r="CX135" s="268"/>
      <c r="CY135" s="40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2"/>
      <c r="DN135" s="268">
        <v>194</v>
      </c>
      <c r="DO135" s="268"/>
      <c r="DP135" s="268"/>
      <c r="DQ135" s="268"/>
      <c r="DR135" s="268"/>
      <c r="DS135" s="268"/>
      <c r="DT135" s="268"/>
      <c r="DU135" s="268"/>
      <c r="DV135" s="268"/>
      <c r="DW135" s="268"/>
      <c r="DX135" s="268"/>
      <c r="DY135" s="268"/>
      <c r="DZ135" s="268"/>
      <c r="EA135" s="268"/>
      <c r="EB135" s="40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2"/>
    </row>
    <row r="136" spans="2:145" s="49" customFormat="1" ht="11.25" customHeight="1">
      <c r="B136" s="57"/>
      <c r="C136" s="58"/>
      <c r="D136" s="382" t="s">
        <v>74</v>
      </c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  <c r="AC136" s="382"/>
      <c r="AD136" s="382"/>
      <c r="AE136" s="382"/>
      <c r="AF136" s="382"/>
      <c r="AG136" s="382"/>
      <c r="AH136" s="382"/>
      <c r="AI136" s="382"/>
      <c r="AJ136" s="382"/>
      <c r="AK136" s="382"/>
      <c r="AL136" s="382"/>
      <c r="AM136" s="382"/>
      <c r="AN136" s="382"/>
      <c r="AO136" s="382"/>
      <c r="AP136" s="382"/>
      <c r="AQ136" s="382"/>
      <c r="AR136" s="382"/>
      <c r="AS136" s="382"/>
      <c r="AT136" s="382"/>
      <c r="AU136" s="382"/>
      <c r="AV136" s="382"/>
      <c r="AW136" s="382"/>
      <c r="AX136" s="382"/>
      <c r="AY136" s="382"/>
      <c r="AZ136" s="382"/>
      <c r="BA136" s="382"/>
      <c r="BB136" s="382"/>
      <c r="BC136" s="382"/>
      <c r="BD136" s="382"/>
      <c r="BE136" s="382"/>
      <c r="BF136" s="382"/>
      <c r="BG136" s="382"/>
      <c r="BH136" s="382"/>
      <c r="BI136" s="382"/>
      <c r="BJ136" s="382"/>
      <c r="BK136" s="382"/>
      <c r="BL136" s="382"/>
      <c r="BM136" s="382"/>
      <c r="BN136" s="382"/>
      <c r="BO136" s="382"/>
      <c r="BP136" s="382"/>
      <c r="BQ136" s="382"/>
      <c r="BR136" s="382"/>
      <c r="BS136" s="382"/>
      <c r="BT136" s="382"/>
      <c r="BU136" s="382"/>
      <c r="BV136" s="382"/>
      <c r="BW136" s="382"/>
      <c r="BX136" s="382"/>
      <c r="BY136" s="382"/>
      <c r="BZ136" s="382"/>
      <c r="CA136" s="382"/>
      <c r="CB136" s="382"/>
      <c r="CC136" s="382"/>
      <c r="CD136" s="382"/>
      <c r="CE136" s="382"/>
      <c r="CF136" s="382"/>
      <c r="CG136" s="382"/>
      <c r="CH136" s="382"/>
      <c r="CI136" s="382"/>
      <c r="CJ136" s="382"/>
      <c r="CK136" s="382"/>
      <c r="CL136" s="382"/>
      <c r="CM136" s="382"/>
      <c r="CN136" s="382"/>
      <c r="CO136" s="382"/>
      <c r="CP136" s="382"/>
      <c r="CQ136" s="382"/>
      <c r="CR136" s="382"/>
      <c r="CS136" s="382"/>
      <c r="CT136" s="382"/>
      <c r="CU136" s="382"/>
      <c r="CV136" s="382"/>
      <c r="CW136" s="382"/>
      <c r="CX136" s="382"/>
      <c r="CY136" s="382"/>
      <c r="CZ136" s="382"/>
      <c r="DA136" s="382"/>
      <c r="DB136" s="382"/>
      <c r="DC136" s="382"/>
      <c r="DD136" s="382"/>
      <c r="DE136" s="382"/>
      <c r="DF136" s="382"/>
      <c r="DG136" s="382"/>
      <c r="DH136" s="382"/>
      <c r="DI136" s="382"/>
      <c r="DJ136" s="382"/>
      <c r="DK136" s="382"/>
      <c r="DL136" s="382"/>
      <c r="DM136" s="382"/>
      <c r="DN136" s="382"/>
      <c r="DO136" s="382"/>
      <c r="DP136" s="382"/>
      <c r="DQ136" s="382"/>
      <c r="DR136" s="382"/>
      <c r="DS136" s="382"/>
      <c r="DT136" s="382"/>
      <c r="DU136" s="382"/>
      <c r="DV136" s="382"/>
      <c r="DW136" s="382"/>
      <c r="DX136" s="382"/>
      <c r="DY136" s="382"/>
      <c r="DZ136" s="382"/>
      <c r="EA136" s="382"/>
      <c r="EB136" s="382"/>
      <c r="EC136" s="382"/>
      <c r="ED136" s="382"/>
      <c r="EE136" s="382"/>
      <c r="EF136" s="382"/>
      <c r="EG136" s="382"/>
      <c r="EH136" s="382"/>
      <c r="EI136" s="382"/>
      <c r="EJ136" s="382"/>
      <c r="EK136" s="382"/>
      <c r="EL136" s="382"/>
      <c r="EM136" s="382"/>
      <c r="EN136" s="382"/>
      <c r="EO136" s="382"/>
    </row>
    <row r="137" spans="2:145" s="49" customFormat="1" ht="11.25" customHeight="1">
      <c r="B137" s="310">
        <v>1</v>
      </c>
      <c r="C137" s="310"/>
      <c r="D137" s="384" t="s">
        <v>75</v>
      </c>
      <c r="E137" s="384"/>
      <c r="F137" s="384"/>
      <c r="G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5" t="s">
        <v>76</v>
      </c>
      <c r="Z137" s="385"/>
      <c r="AA137" s="385"/>
      <c r="AB137" s="385"/>
      <c r="AC137" s="385"/>
      <c r="AD137" s="385"/>
      <c r="AE137" s="385"/>
      <c r="AF137" s="385"/>
      <c r="AG137" s="385"/>
      <c r="AH137" s="385" t="s">
        <v>77</v>
      </c>
      <c r="AI137" s="385"/>
      <c r="AJ137" s="385"/>
      <c r="AK137" s="385"/>
      <c r="AL137" s="385"/>
      <c r="AM137" s="385"/>
      <c r="AN137" s="385"/>
      <c r="AO137" s="385"/>
      <c r="AP137" s="385"/>
      <c r="AQ137" s="385"/>
      <c r="AR137" s="385"/>
      <c r="AS137" s="385"/>
      <c r="AT137" s="385"/>
      <c r="AU137" s="385"/>
      <c r="AV137" s="385"/>
      <c r="AW137" s="385"/>
      <c r="AX137" s="385"/>
      <c r="AY137" s="385"/>
      <c r="AZ137" s="385"/>
      <c r="BA137" s="385"/>
      <c r="BB137" s="385"/>
      <c r="BC137" s="385"/>
      <c r="BD137" s="385"/>
      <c r="BE137" s="385"/>
      <c r="BF137" s="385"/>
      <c r="BG137" s="385"/>
      <c r="BH137" s="385"/>
      <c r="BI137" s="388">
        <v>49300</v>
      </c>
      <c r="BJ137" s="388"/>
      <c r="BK137" s="388"/>
      <c r="BL137" s="388"/>
      <c r="BM137" s="388"/>
      <c r="BN137" s="388"/>
      <c r="BO137" s="388"/>
      <c r="BP137" s="388"/>
      <c r="BQ137" s="388"/>
      <c r="BR137" s="388"/>
      <c r="BS137" s="388"/>
      <c r="BT137" s="388"/>
      <c r="BU137" s="388"/>
      <c r="BV137" s="40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2"/>
      <c r="CJ137" s="388">
        <v>59602</v>
      </c>
      <c r="CK137" s="388"/>
      <c r="CL137" s="388"/>
      <c r="CM137" s="388"/>
      <c r="CN137" s="388"/>
      <c r="CO137" s="388"/>
      <c r="CP137" s="388"/>
      <c r="CQ137" s="388"/>
      <c r="CR137" s="388"/>
      <c r="CS137" s="388"/>
      <c r="CT137" s="388"/>
      <c r="CU137" s="388"/>
      <c r="CV137" s="388"/>
      <c r="CW137" s="388"/>
      <c r="CX137" s="388"/>
      <c r="CY137" s="40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2"/>
      <c r="DN137" s="388">
        <f>ROUND((41910+4191),3)</f>
        <v>46101</v>
      </c>
      <c r="DO137" s="388"/>
      <c r="DP137" s="388"/>
      <c r="DQ137" s="388"/>
      <c r="DR137" s="388"/>
      <c r="DS137" s="388"/>
      <c r="DT137" s="388"/>
      <c r="DU137" s="388"/>
      <c r="DV137" s="388"/>
      <c r="DW137" s="388"/>
      <c r="DX137" s="388"/>
      <c r="DY137" s="388"/>
      <c r="DZ137" s="388"/>
      <c r="EA137" s="388"/>
      <c r="EB137" s="40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2"/>
    </row>
    <row r="138" spans="2:145" s="49" customFormat="1" ht="11.25" customHeight="1">
      <c r="B138" s="310">
        <v>2</v>
      </c>
      <c r="C138" s="310"/>
      <c r="D138" s="384" t="s">
        <v>78</v>
      </c>
      <c r="E138" s="384"/>
      <c r="F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5" t="s">
        <v>76</v>
      </c>
      <c r="Z138" s="385"/>
      <c r="AA138" s="385"/>
      <c r="AB138" s="385"/>
      <c r="AC138" s="385"/>
      <c r="AD138" s="385"/>
      <c r="AE138" s="385"/>
      <c r="AF138" s="385"/>
      <c r="AG138" s="385"/>
      <c r="AH138" s="385" t="s">
        <v>77</v>
      </c>
      <c r="AI138" s="385"/>
      <c r="AJ138" s="385"/>
      <c r="AK138" s="385"/>
      <c r="AL138" s="385"/>
      <c r="AM138" s="385"/>
      <c r="AN138" s="385"/>
      <c r="AO138" s="385"/>
      <c r="AP138" s="385"/>
      <c r="AQ138" s="385"/>
      <c r="AR138" s="385"/>
      <c r="AS138" s="385"/>
      <c r="AT138" s="385"/>
      <c r="AU138" s="385"/>
      <c r="AV138" s="385"/>
      <c r="AW138" s="385"/>
      <c r="AX138" s="385"/>
      <c r="AY138" s="385"/>
      <c r="AZ138" s="385"/>
      <c r="BA138" s="385"/>
      <c r="BB138" s="385"/>
      <c r="BC138" s="385"/>
      <c r="BD138" s="385"/>
      <c r="BE138" s="385"/>
      <c r="BF138" s="385"/>
      <c r="BG138" s="385"/>
      <c r="BH138" s="385"/>
      <c r="BI138" s="268">
        <v>48</v>
      </c>
      <c r="BJ138" s="268"/>
      <c r="BK138" s="268"/>
      <c r="BL138" s="268"/>
      <c r="BM138" s="268"/>
      <c r="BN138" s="268"/>
      <c r="BO138" s="268"/>
      <c r="BP138" s="268"/>
      <c r="BQ138" s="268"/>
      <c r="BR138" s="268"/>
      <c r="BS138" s="268"/>
      <c r="BT138" s="268"/>
      <c r="BU138" s="268"/>
      <c r="BV138" s="40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2"/>
      <c r="CJ138" s="268">
        <v>58</v>
      </c>
      <c r="CK138" s="268"/>
      <c r="CL138" s="268"/>
      <c r="CM138" s="268"/>
      <c r="CN138" s="268"/>
      <c r="CO138" s="268"/>
      <c r="CP138" s="268"/>
      <c r="CQ138" s="268"/>
      <c r="CR138" s="268"/>
      <c r="CS138" s="268"/>
      <c r="CT138" s="268"/>
      <c r="CU138" s="268"/>
      <c r="CV138" s="268"/>
      <c r="CW138" s="268"/>
      <c r="CX138" s="268"/>
      <c r="CY138" s="40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2"/>
      <c r="DN138" s="268">
        <f>158+32</f>
        <v>190</v>
      </c>
      <c r="DO138" s="268"/>
      <c r="DP138" s="268"/>
      <c r="DQ138" s="268"/>
      <c r="DR138" s="268"/>
      <c r="DS138" s="268"/>
      <c r="DT138" s="268"/>
      <c r="DU138" s="268"/>
      <c r="DV138" s="268"/>
      <c r="DW138" s="268"/>
      <c r="DX138" s="268"/>
      <c r="DY138" s="268"/>
      <c r="DZ138" s="268"/>
      <c r="EA138" s="268"/>
      <c r="EB138" s="40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2"/>
    </row>
    <row r="139" spans="2:145" s="49" customFormat="1" ht="11.25" customHeight="1">
      <c r="B139" s="57"/>
      <c r="C139" s="58"/>
      <c r="D139" s="382" t="s">
        <v>79</v>
      </c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  <c r="AC139" s="382"/>
      <c r="AD139" s="382"/>
      <c r="AE139" s="382"/>
      <c r="AF139" s="382"/>
      <c r="AG139" s="382"/>
      <c r="AH139" s="382"/>
      <c r="AI139" s="382"/>
      <c r="AJ139" s="382"/>
      <c r="AK139" s="382"/>
      <c r="AL139" s="382"/>
      <c r="AM139" s="382"/>
      <c r="AN139" s="382"/>
      <c r="AO139" s="382"/>
      <c r="AP139" s="382"/>
      <c r="AQ139" s="382"/>
      <c r="AR139" s="382"/>
      <c r="AS139" s="382"/>
      <c r="AT139" s="382"/>
      <c r="AU139" s="382"/>
      <c r="AV139" s="382"/>
      <c r="AW139" s="382"/>
      <c r="AX139" s="382"/>
      <c r="AY139" s="382"/>
      <c r="AZ139" s="382"/>
      <c r="BA139" s="382"/>
      <c r="BB139" s="382"/>
      <c r="BC139" s="382"/>
      <c r="BD139" s="382"/>
      <c r="BE139" s="382"/>
      <c r="BF139" s="382"/>
      <c r="BG139" s="382"/>
      <c r="BH139" s="382"/>
      <c r="BI139" s="382"/>
      <c r="BJ139" s="382"/>
      <c r="BK139" s="382"/>
      <c r="BL139" s="382"/>
      <c r="BM139" s="382"/>
      <c r="BN139" s="382"/>
      <c r="BO139" s="382"/>
      <c r="BP139" s="382"/>
      <c r="BQ139" s="382"/>
      <c r="BR139" s="382"/>
      <c r="BS139" s="382"/>
      <c r="BT139" s="382"/>
      <c r="BU139" s="382"/>
      <c r="BV139" s="382"/>
      <c r="BW139" s="382"/>
      <c r="BX139" s="382"/>
      <c r="BY139" s="382"/>
      <c r="BZ139" s="382"/>
      <c r="CA139" s="382"/>
      <c r="CB139" s="382"/>
      <c r="CC139" s="382"/>
      <c r="CD139" s="382"/>
      <c r="CE139" s="382"/>
      <c r="CF139" s="382"/>
      <c r="CG139" s="382"/>
      <c r="CH139" s="382"/>
      <c r="CI139" s="382"/>
      <c r="CJ139" s="382"/>
      <c r="CK139" s="382"/>
      <c r="CL139" s="382"/>
      <c r="CM139" s="382"/>
      <c r="CN139" s="382"/>
      <c r="CO139" s="382"/>
      <c r="CP139" s="382"/>
      <c r="CQ139" s="382"/>
      <c r="CR139" s="382"/>
      <c r="CS139" s="382"/>
      <c r="CT139" s="382"/>
      <c r="CU139" s="382"/>
      <c r="CV139" s="382"/>
      <c r="CW139" s="382"/>
      <c r="CX139" s="382"/>
      <c r="CY139" s="382"/>
      <c r="CZ139" s="382"/>
      <c r="DA139" s="382"/>
      <c r="DB139" s="382"/>
      <c r="DC139" s="382"/>
      <c r="DD139" s="382"/>
      <c r="DE139" s="382"/>
      <c r="DF139" s="382"/>
      <c r="DG139" s="382"/>
      <c r="DH139" s="382"/>
      <c r="DI139" s="382"/>
      <c r="DJ139" s="382"/>
      <c r="DK139" s="382"/>
      <c r="DL139" s="382"/>
      <c r="DM139" s="382"/>
      <c r="DN139" s="382"/>
      <c r="DO139" s="382"/>
      <c r="DP139" s="382"/>
      <c r="DQ139" s="382"/>
      <c r="DR139" s="382"/>
      <c r="DS139" s="382"/>
      <c r="DT139" s="382"/>
      <c r="DU139" s="382"/>
      <c r="DV139" s="382"/>
      <c r="DW139" s="382"/>
      <c r="DX139" s="382"/>
      <c r="DY139" s="382"/>
      <c r="DZ139" s="382"/>
      <c r="EA139" s="382"/>
      <c r="EB139" s="382"/>
      <c r="EC139" s="382"/>
      <c r="ED139" s="382"/>
      <c r="EE139" s="382"/>
      <c r="EF139" s="382"/>
      <c r="EG139" s="382"/>
      <c r="EH139" s="382"/>
      <c r="EI139" s="382"/>
      <c r="EJ139" s="382"/>
      <c r="EK139" s="382"/>
      <c r="EL139" s="382"/>
      <c r="EM139" s="382"/>
      <c r="EN139" s="382"/>
      <c r="EO139" s="382"/>
    </row>
    <row r="140" spans="2:145" s="49" customFormat="1" ht="21.75" customHeight="1">
      <c r="B140" s="310">
        <v>1</v>
      </c>
      <c r="C140" s="310"/>
      <c r="D140" s="384" t="s">
        <v>80</v>
      </c>
      <c r="E140" s="384"/>
      <c r="F140" s="384"/>
      <c r="G140" s="384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5" t="s">
        <v>76</v>
      </c>
      <c r="Z140" s="385"/>
      <c r="AA140" s="385"/>
      <c r="AB140" s="385"/>
      <c r="AC140" s="385"/>
      <c r="AD140" s="385"/>
      <c r="AE140" s="385"/>
      <c r="AF140" s="385"/>
      <c r="AG140" s="385"/>
      <c r="AH140" s="385" t="s">
        <v>77</v>
      </c>
      <c r="AI140" s="385"/>
      <c r="AJ140" s="385"/>
      <c r="AK140" s="385"/>
      <c r="AL140" s="385"/>
      <c r="AM140" s="385"/>
      <c r="AN140" s="385"/>
      <c r="AO140" s="385"/>
      <c r="AP140" s="385"/>
      <c r="AQ140" s="385"/>
      <c r="AR140" s="385"/>
      <c r="AS140" s="385"/>
      <c r="AT140" s="385"/>
      <c r="AU140" s="385"/>
      <c r="AV140" s="385"/>
      <c r="AW140" s="385"/>
      <c r="AX140" s="385"/>
      <c r="AY140" s="385"/>
      <c r="AZ140" s="385"/>
      <c r="BA140" s="385"/>
      <c r="BB140" s="385"/>
      <c r="BC140" s="385"/>
      <c r="BD140" s="385"/>
      <c r="BE140" s="385"/>
      <c r="BF140" s="385"/>
      <c r="BG140" s="385"/>
      <c r="BH140" s="385"/>
      <c r="BI140" s="268">
        <f>ROUND((BI137/BI135),)</f>
        <v>271</v>
      </c>
      <c r="BJ140" s="268"/>
      <c r="BK140" s="268"/>
      <c r="BL140" s="268"/>
      <c r="BM140" s="268"/>
      <c r="BN140" s="268"/>
      <c r="BO140" s="268"/>
      <c r="BP140" s="268"/>
      <c r="BQ140" s="268"/>
      <c r="BR140" s="268"/>
      <c r="BS140" s="268"/>
      <c r="BT140" s="268"/>
      <c r="BU140" s="268"/>
      <c r="BV140" s="40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2"/>
      <c r="CJ140" s="268">
        <f>ROUND((CJ137/CJ135),)</f>
        <v>307</v>
      </c>
      <c r="CK140" s="268"/>
      <c r="CL140" s="268"/>
      <c r="CM140" s="268"/>
      <c r="CN140" s="268"/>
      <c r="CO140" s="268"/>
      <c r="CP140" s="268"/>
      <c r="CQ140" s="268"/>
      <c r="CR140" s="268"/>
      <c r="CS140" s="268"/>
      <c r="CT140" s="268"/>
      <c r="CU140" s="268"/>
      <c r="CV140" s="268"/>
      <c r="CW140" s="268"/>
      <c r="CX140" s="268"/>
      <c r="CY140" s="40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2"/>
      <c r="DN140" s="268">
        <f>ROUND((DN137/DN135),)</f>
        <v>238</v>
      </c>
      <c r="DO140" s="268"/>
      <c r="DP140" s="268"/>
      <c r="DQ140" s="268"/>
      <c r="DR140" s="268"/>
      <c r="DS140" s="268"/>
      <c r="DT140" s="268"/>
      <c r="DU140" s="268"/>
      <c r="DV140" s="268"/>
      <c r="DW140" s="268"/>
      <c r="DX140" s="268"/>
      <c r="DY140" s="268"/>
      <c r="DZ140" s="268"/>
      <c r="EA140" s="268"/>
      <c r="EB140" s="40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2"/>
    </row>
    <row r="141" spans="2:145" s="49" customFormat="1" ht="21.75" customHeight="1">
      <c r="B141" s="310">
        <v>2</v>
      </c>
      <c r="C141" s="310"/>
      <c r="D141" s="384" t="s">
        <v>81</v>
      </c>
      <c r="E141" s="384"/>
      <c r="F141" s="384"/>
      <c r="G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5" t="s">
        <v>76</v>
      </c>
      <c r="Z141" s="385"/>
      <c r="AA141" s="385"/>
      <c r="AB141" s="385"/>
      <c r="AC141" s="385"/>
      <c r="AD141" s="385"/>
      <c r="AE141" s="385"/>
      <c r="AF141" s="385"/>
      <c r="AG141" s="385"/>
      <c r="AH141" s="385" t="s">
        <v>82</v>
      </c>
      <c r="AI141" s="385"/>
      <c r="AJ141" s="385"/>
      <c r="AK141" s="385"/>
      <c r="AL141" s="385"/>
      <c r="AM141" s="385"/>
      <c r="AN141" s="385"/>
      <c r="AO141" s="385"/>
      <c r="AP141" s="385"/>
      <c r="AQ141" s="385"/>
      <c r="AR141" s="385"/>
      <c r="AS141" s="385"/>
      <c r="AT141" s="385"/>
      <c r="AU141" s="385"/>
      <c r="AV141" s="385"/>
      <c r="AW141" s="385"/>
      <c r="AX141" s="385"/>
      <c r="AY141" s="385"/>
      <c r="AZ141" s="385"/>
      <c r="BA141" s="385"/>
      <c r="BB141" s="385"/>
      <c r="BC141" s="385"/>
      <c r="BD141" s="385"/>
      <c r="BE141" s="385"/>
      <c r="BF141" s="385"/>
      <c r="BG141" s="385"/>
      <c r="BH141" s="385"/>
      <c r="BI141" s="268">
        <f>BI138/BI135</f>
        <v>0.26373626373626374</v>
      </c>
      <c r="BJ141" s="268"/>
      <c r="BK141" s="268"/>
      <c r="BL141" s="268"/>
      <c r="BM141" s="268"/>
      <c r="BN141" s="268"/>
      <c r="BO141" s="268"/>
      <c r="BP141" s="268"/>
      <c r="BQ141" s="268"/>
      <c r="BR141" s="268"/>
      <c r="BS141" s="268"/>
      <c r="BT141" s="268"/>
      <c r="BU141" s="268"/>
      <c r="BV141" s="40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2"/>
      <c r="CJ141" s="268">
        <f>CJ138/CJ135</f>
        <v>0.29896907216494845</v>
      </c>
      <c r="CK141" s="268"/>
      <c r="CL141" s="268"/>
      <c r="CM141" s="268"/>
      <c r="CN141" s="268"/>
      <c r="CO141" s="268"/>
      <c r="CP141" s="268"/>
      <c r="CQ141" s="268"/>
      <c r="CR141" s="268"/>
      <c r="CS141" s="268"/>
      <c r="CT141" s="268"/>
      <c r="CU141" s="268"/>
      <c r="CV141" s="268"/>
      <c r="CW141" s="268"/>
      <c r="CX141" s="268"/>
      <c r="CY141" s="40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2"/>
      <c r="DN141" s="268">
        <f>DN138/DN135</f>
        <v>0.979381443298969</v>
      </c>
      <c r="DO141" s="268"/>
      <c r="DP141" s="268"/>
      <c r="DQ141" s="268"/>
      <c r="DR141" s="268"/>
      <c r="DS141" s="268"/>
      <c r="DT141" s="268"/>
      <c r="DU141" s="268"/>
      <c r="DV141" s="268"/>
      <c r="DW141" s="268"/>
      <c r="DX141" s="268"/>
      <c r="DY141" s="268"/>
      <c r="DZ141" s="268"/>
      <c r="EA141" s="268"/>
      <c r="EB141" s="40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2"/>
    </row>
    <row r="142" spans="2:145" s="49" customFormat="1" ht="11.25" customHeight="1">
      <c r="B142" s="310">
        <v>3</v>
      </c>
      <c r="C142" s="310"/>
      <c r="D142" s="384" t="s">
        <v>83</v>
      </c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5" t="s">
        <v>84</v>
      </c>
      <c r="Z142" s="385"/>
      <c r="AA142" s="385"/>
      <c r="AB142" s="385"/>
      <c r="AC142" s="385"/>
      <c r="AD142" s="385"/>
      <c r="AE142" s="385"/>
      <c r="AF142" s="385"/>
      <c r="AG142" s="385"/>
      <c r="AH142" s="385" t="s">
        <v>77</v>
      </c>
      <c r="AI142" s="385"/>
      <c r="AJ142" s="385"/>
      <c r="AK142" s="385"/>
      <c r="AL142" s="385"/>
      <c r="AM142" s="385"/>
      <c r="AN142" s="385"/>
      <c r="AO142" s="385"/>
      <c r="AP142" s="385"/>
      <c r="AQ142" s="385"/>
      <c r="AR142" s="385"/>
      <c r="AS142" s="385"/>
      <c r="AT142" s="385"/>
      <c r="AU142" s="385"/>
      <c r="AV142" s="385"/>
      <c r="AW142" s="385"/>
      <c r="AX142" s="385"/>
      <c r="AY142" s="385"/>
      <c r="AZ142" s="385"/>
      <c r="BA142" s="385"/>
      <c r="BB142" s="385"/>
      <c r="BC142" s="385"/>
      <c r="BD142" s="385"/>
      <c r="BE142" s="385"/>
      <c r="BF142" s="385"/>
      <c r="BG142" s="385"/>
      <c r="BH142" s="385"/>
      <c r="BI142" s="268">
        <f>V64/BI135</f>
        <v>89.61674818681318</v>
      </c>
      <c r="BJ142" s="268"/>
      <c r="BK142" s="268"/>
      <c r="BL142" s="268"/>
      <c r="BM142" s="268"/>
      <c r="BN142" s="268"/>
      <c r="BO142" s="268"/>
      <c r="BP142" s="268"/>
      <c r="BQ142" s="268"/>
      <c r="BR142" s="268"/>
      <c r="BS142" s="268"/>
      <c r="BT142" s="268"/>
      <c r="BU142" s="268"/>
      <c r="BV142" s="40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2"/>
      <c r="CJ142" s="268">
        <f>(BU64/CJ135)*0+137.8</f>
        <v>137.8</v>
      </c>
      <c r="CK142" s="268"/>
      <c r="CL142" s="268"/>
      <c r="CM142" s="268"/>
      <c r="CN142" s="268"/>
      <c r="CO142" s="268"/>
      <c r="CP142" s="268"/>
      <c r="CQ142" s="268"/>
      <c r="CR142" s="268"/>
      <c r="CS142" s="268"/>
      <c r="CT142" s="268"/>
      <c r="CU142" s="268"/>
      <c r="CV142" s="268"/>
      <c r="CW142" s="268"/>
      <c r="CX142" s="268"/>
      <c r="CY142" s="40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2"/>
      <c r="DN142" s="268">
        <f>EA64/DN135</f>
        <v>169.98453608247422</v>
      </c>
      <c r="DO142" s="268"/>
      <c r="DP142" s="268"/>
      <c r="DQ142" s="268"/>
      <c r="DR142" s="268"/>
      <c r="DS142" s="268"/>
      <c r="DT142" s="268"/>
      <c r="DU142" s="268"/>
      <c r="DV142" s="268"/>
      <c r="DW142" s="268"/>
      <c r="DX142" s="268"/>
      <c r="DY142" s="268"/>
      <c r="DZ142" s="268"/>
      <c r="EA142" s="268"/>
      <c r="EB142" s="40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2"/>
    </row>
    <row r="143" spans="2:145" s="56" customFormat="1" ht="12" customHeight="1">
      <c r="B143" s="386" t="s">
        <v>85</v>
      </c>
      <c r="C143" s="386"/>
      <c r="D143" s="387" t="s">
        <v>62</v>
      </c>
      <c r="E143" s="387"/>
      <c r="F143" s="387"/>
      <c r="G143" s="387"/>
      <c r="H143" s="387"/>
      <c r="I143" s="387"/>
      <c r="J143" s="387"/>
      <c r="K143" s="387"/>
      <c r="L143" s="387"/>
      <c r="M143" s="387"/>
      <c r="N143" s="387"/>
      <c r="O143" s="387"/>
      <c r="P143" s="387"/>
      <c r="Q143" s="387"/>
      <c r="R143" s="387"/>
      <c r="S143" s="387"/>
      <c r="T143" s="387"/>
      <c r="U143" s="387"/>
      <c r="V143" s="387"/>
      <c r="W143" s="387"/>
      <c r="X143" s="387"/>
      <c r="Y143" s="387"/>
      <c r="Z143" s="387"/>
      <c r="AA143" s="387"/>
      <c r="AB143" s="387"/>
      <c r="AC143" s="387"/>
      <c r="AD143" s="387"/>
      <c r="AE143" s="387"/>
      <c r="AF143" s="387"/>
      <c r="AG143" s="387"/>
      <c r="AH143" s="387"/>
      <c r="AI143" s="387"/>
      <c r="AJ143" s="387"/>
      <c r="AK143" s="387"/>
      <c r="AL143" s="387"/>
      <c r="AM143" s="387"/>
      <c r="AN143" s="387"/>
      <c r="AO143" s="387"/>
      <c r="AP143" s="387"/>
      <c r="AQ143" s="387"/>
      <c r="AR143" s="387"/>
      <c r="AS143" s="387"/>
      <c r="AT143" s="387"/>
      <c r="AU143" s="387"/>
      <c r="AV143" s="387"/>
      <c r="AW143" s="387"/>
      <c r="AX143" s="387"/>
      <c r="AY143" s="387"/>
      <c r="AZ143" s="387"/>
      <c r="BA143" s="387"/>
      <c r="BB143" s="387"/>
      <c r="BC143" s="387"/>
      <c r="BD143" s="387"/>
      <c r="BE143" s="387"/>
      <c r="BF143" s="387"/>
      <c r="BG143" s="387"/>
      <c r="BH143" s="387"/>
      <c r="BI143" s="387"/>
      <c r="BJ143" s="387"/>
      <c r="BK143" s="387"/>
      <c r="BL143" s="387"/>
      <c r="BM143" s="387"/>
      <c r="BN143" s="387"/>
      <c r="BO143" s="387"/>
      <c r="BP143" s="387"/>
      <c r="BQ143" s="387"/>
      <c r="BR143" s="387"/>
      <c r="BS143" s="387"/>
      <c r="BT143" s="387"/>
      <c r="BU143" s="387"/>
      <c r="BV143" s="387"/>
      <c r="BW143" s="387"/>
      <c r="BX143" s="387"/>
      <c r="BY143" s="387"/>
      <c r="BZ143" s="387"/>
      <c r="CA143" s="387"/>
      <c r="CB143" s="387"/>
      <c r="CC143" s="387"/>
      <c r="CD143" s="387"/>
      <c r="CE143" s="387"/>
      <c r="CF143" s="387"/>
      <c r="CG143" s="387"/>
      <c r="CH143" s="387"/>
      <c r="CI143" s="387"/>
      <c r="CJ143" s="387"/>
      <c r="CK143" s="387"/>
      <c r="CL143" s="387"/>
      <c r="CM143" s="387"/>
      <c r="CN143" s="387"/>
      <c r="CO143" s="387"/>
      <c r="CP143" s="387"/>
      <c r="CQ143" s="387"/>
      <c r="CR143" s="387"/>
      <c r="CS143" s="387"/>
      <c r="CT143" s="387"/>
      <c r="CU143" s="387"/>
      <c r="CV143" s="387"/>
      <c r="CW143" s="387"/>
      <c r="CX143" s="387"/>
      <c r="CY143" s="387"/>
      <c r="CZ143" s="387"/>
      <c r="DA143" s="387"/>
      <c r="DB143" s="387"/>
      <c r="DC143" s="387"/>
      <c r="DD143" s="387"/>
      <c r="DE143" s="387"/>
      <c r="DF143" s="387"/>
      <c r="DG143" s="387"/>
      <c r="DH143" s="387"/>
      <c r="DI143" s="387"/>
      <c r="DJ143" s="387"/>
      <c r="DK143" s="387"/>
      <c r="DL143" s="387"/>
      <c r="DM143" s="387"/>
      <c r="DN143" s="387"/>
      <c r="DO143" s="387"/>
      <c r="DP143" s="387"/>
      <c r="DQ143" s="387"/>
      <c r="DR143" s="387"/>
      <c r="DS143" s="387"/>
      <c r="DT143" s="387"/>
      <c r="DU143" s="387"/>
      <c r="DV143" s="387"/>
      <c r="DW143" s="387"/>
      <c r="DX143" s="387"/>
      <c r="DY143" s="387"/>
      <c r="DZ143" s="387"/>
      <c r="EA143" s="387"/>
      <c r="EB143" s="387"/>
      <c r="EC143" s="387"/>
      <c r="ED143" s="387"/>
      <c r="EE143" s="387"/>
      <c r="EF143" s="387"/>
      <c r="EG143" s="387"/>
      <c r="EH143" s="387"/>
      <c r="EI143" s="387"/>
      <c r="EJ143" s="387"/>
      <c r="EK143" s="387"/>
      <c r="EL143" s="387"/>
      <c r="EM143" s="387"/>
      <c r="EN143" s="387"/>
      <c r="EO143" s="387"/>
    </row>
    <row r="144" spans="2:145" s="49" customFormat="1" ht="11.25" customHeight="1">
      <c r="B144" s="57"/>
      <c r="C144" s="58"/>
      <c r="D144" s="382" t="s">
        <v>70</v>
      </c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  <c r="AC144" s="382"/>
      <c r="AD144" s="382"/>
      <c r="AE144" s="382"/>
      <c r="AF144" s="382"/>
      <c r="AG144" s="382"/>
      <c r="AH144" s="382"/>
      <c r="AI144" s="382"/>
      <c r="AJ144" s="382"/>
      <c r="AK144" s="382"/>
      <c r="AL144" s="382"/>
      <c r="AM144" s="382"/>
      <c r="AN144" s="382"/>
      <c r="AO144" s="382"/>
      <c r="AP144" s="382"/>
      <c r="AQ144" s="382"/>
      <c r="AR144" s="382"/>
      <c r="AS144" s="382"/>
      <c r="AT144" s="382"/>
      <c r="AU144" s="382"/>
      <c r="AV144" s="382"/>
      <c r="AW144" s="382"/>
      <c r="AX144" s="382"/>
      <c r="AY144" s="382"/>
      <c r="AZ144" s="382"/>
      <c r="BA144" s="382"/>
      <c r="BB144" s="382"/>
      <c r="BC144" s="382"/>
      <c r="BD144" s="382"/>
      <c r="BE144" s="382"/>
      <c r="BF144" s="382"/>
      <c r="BG144" s="382"/>
      <c r="BH144" s="382"/>
      <c r="BI144" s="382"/>
      <c r="BJ144" s="382"/>
      <c r="BK144" s="382"/>
      <c r="BL144" s="382"/>
      <c r="BM144" s="382"/>
      <c r="BN144" s="382"/>
      <c r="BO144" s="382"/>
      <c r="BP144" s="382"/>
      <c r="BQ144" s="382"/>
      <c r="BR144" s="382"/>
      <c r="BS144" s="382"/>
      <c r="BT144" s="382"/>
      <c r="BU144" s="382"/>
      <c r="BV144" s="382"/>
      <c r="BW144" s="382"/>
      <c r="BX144" s="382"/>
      <c r="BY144" s="382"/>
      <c r="BZ144" s="382"/>
      <c r="CA144" s="382"/>
      <c r="CB144" s="382"/>
      <c r="CC144" s="382"/>
      <c r="CD144" s="382"/>
      <c r="CE144" s="382"/>
      <c r="CF144" s="382"/>
      <c r="CG144" s="382"/>
      <c r="CH144" s="382"/>
      <c r="CI144" s="382"/>
      <c r="CJ144" s="382"/>
      <c r="CK144" s="382"/>
      <c r="CL144" s="382"/>
      <c r="CM144" s="382"/>
      <c r="CN144" s="382"/>
      <c r="CO144" s="382"/>
      <c r="CP144" s="382"/>
      <c r="CQ144" s="382"/>
      <c r="CR144" s="382"/>
      <c r="CS144" s="382"/>
      <c r="CT144" s="382"/>
      <c r="CU144" s="382"/>
      <c r="CV144" s="382"/>
      <c r="CW144" s="382"/>
      <c r="CX144" s="382"/>
      <c r="CY144" s="382"/>
      <c r="CZ144" s="382"/>
      <c r="DA144" s="382"/>
      <c r="DB144" s="382"/>
      <c r="DC144" s="382"/>
      <c r="DD144" s="382"/>
      <c r="DE144" s="382"/>
      <c r="DF144" s="382"/>
      <c r="DG144" s="382"/>
      <c r="DH144" s="382"/>
      <c r="DI144" s="382"/>
      <c r="DJ144" s="382"/>
      <c r="DK144" s="382"/>
      <c r="DL144" s="382"/>
      <c r="DM144" s="382"/>
      <c r="DN144" s="382"/>
      <c r="DO144" s="382"/>
      <c r="DP144" s="382"/>
      <c r="DQ144" s="382"/>
      <c r="DR144" s="382"/>
      <c r="DS144" s="382"/>
      <c r="DT144" s="382"/>
      <c r="DU144" s="382"/>
      <c r="DV144" s="382"/>
      <c r="DW144" s="382"/>
      <c r="DX144" s="382"/>
      <c r="DY144" s="382"/>
      <c r="DZ144" s="382"/>
      <c r="EA144" s="382"/>
      <c r="EB144" s="382"/>
      <c r="EC144" s="382"/>
      <c r="ED144" s="382"/>
      <c r="EE144" s="382"/>
      <c r="EF144" s="382"/>
      <c r="EG144" s="382"/>
      <c r="EH144" s="382"/>
      <c r="EI144" s="382"/>
      <c r="EJ144" s="382"/>
      <c r="EK144" s="382"/>
      <c r="EL144" s="382"/>
      <c r="EM144" s="382"/>
      <c r="EN144" s="382"/>
      <c r="EO144" s="382"/>
    </row>
    <row r="145" spans="2:145" s="49" customFormat="1" ht="21.75" customHeight="1">
      <c r="B145" s="310">
        <v>1</v>
      </c>
      <c r="C145" s="310"/>
      <c r="D145" s="384" t="s">
        <v>86</v>
      </c>
      <c r="E145" s="384"/>
      <c r="F145" s="384"/>
      <c r="G145" s="384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5" t="s">
        <v>84</v>
      </c>
      <c r="Z145" s="385"/>
      <c r="AA145" s="385"/>
      <c r="AB145" s="385"/>
      <c r="AC145" s="385"/>
      <c r="AD145" s="385"/>
      <c r="AE145" s="385"/>
      <c r="AF145" s="385"/>
      <c r="AG145" s="385"/>
      <c r="AH145" s="385" t="s">
        <v>82</v>
      </c>
      <c r="AI145" s="385"/>
      <c r="AJ145" s="385"/>
      <c r="AK145" s="385"/>
      <c r="AL145" s="385"/>
      <c r="AM145" s="385"/>
      <c r="AN145" s="385"/>
      <c r="AO145" s="385"/>
      <c r="AP145" s="385"/>
      <c r="AQ145" s="385"/>
      <c r="AR145" s="385"/>
      <c r="AS145" s="385"/>
      <c r="AT145" s="385"/>
      <c r="AU145" s="385"/>
      <c r="AV145" s="385"/>
      <c r="AW145" s="385"/>
      <c r="AX145" s="385"/>
      <c r="AY145" s="385"/>
      <c r="AZ145" s="385"/>
      <c r="BA145" s="385"/>
      <c r="BB145" s="385"/>
      <c r="BC145" s="385"/>
      <c r="BD145" s="385"/>
      <c r="BE145" s="385"/>
      <c r="BF145" s="385"/>
      <c r="BG145" s="385"/>
      <c r="BH145" s="385"/>
      <c r="BI145" s="40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2"/>
      <c r="BV145" s="268">
        <v>408.925</v>
      </c>
      <c r="BW145" s="268"/>
      <c r="BX145" s="268"/>
      <c r="BY145" s="268"/>
      <c r="BZ145" s="268"/>
      <c r="CA145" s="268"/>
      <c r="CB145" s="268"/>
      <c r="CC145" s="268"/>
      <c r="CD145" s="268"/>
      <c r="CE145" s="268"/>
      <c r="CF145" s="268"/>
      <c r="CG145" s="268"/>
      <c r="CH145" s="268"/>
      <c r="CI145" s="268"/>
      <c r="CJ145" s="40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2"/>
      <c r="CY145" s="268">
        <v>419.85</v>
      </c>
      <c r="CZ145" s="268"/>
      <c r="DA145" s="268"/>
      <c r="DB145" s="268"/>
      <c r="DC145" s="268"/>
      <c r="DD145" s="268"/>
      <c r="DE145" s="268"/>
      <c r="DF145" s="268"/>
      <c r="DG145" s="268"/>
      <c r="DH145" s="268"/>
      <c r="DI145" s="268"/>
      <c r="DJ145" s="268"/>
      <c r="DK145" s="268"/>
      <c r="DL145" s="268"/>
      <c r="DM145" s="268"/>
      <c r="DN145" s="40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2"/>
      <c r="EB145" s="268">
        <v>193.6</v>
      </c>
      <c r="EC145" s="268"/>
      <c r="ED145" s="268"/>
      <c r="EE145" s="268"/>
      <c r="EF145" s="268"/>
      <c r="EG145" s="268"/>
      <c r="EH145" s="268"/>
      <c r="EI145" s="268"/>
      <c r="EJ145" s="268"/>
      <c r="EK145" s="268"/>
      <c r="EL145" s="268"/>
      <c r="EM145" s="268"/>
      <c r="EN145" s="268"/>
      <c r="EO145" s="268"/>
    </row>
    <row r="146" spans="2:145" s="49" customFormat="1" ht="11.25" customHeight="1">
      <c r="B146" s="57"/>
      <c r="C146" s="58"/>
      <c r="D146" s="382" t="s">
        <v>74</v>
      </c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  <c r="Z146" s="382"/>
      <c r="AA146" s="382"/>
      <c r="AB146" s="382"/>
      <c r="AC146" s="382"/>
      <c r="AD146" s="382"/>
      <c r="AE146" s="382"/>
      <c r="AF146" s="382"/>
      <c r="AG146" s="382"/>
      <c r="AH146" s="382"/>
      <c r="AI146" s="382"/>
      <c r="AJ146" s="382"/>
      <c r="AK146" s="382"/>
      <c r="AL146" s="382"/>
      <c r="AM146" s="382"/>
      <c r="AN146" s="382"/>
      <c r="AO146" s="382"/>
      <c r="AP146" s="382"/>
      <c r="AQ146" s="382"/>
      <c r="AR146" s="382"/>
      <c r="AS146" s="382"/>
      <c r="AT146" s="382"/>
      <c r="AU146" s="382"/>
      <c r="AV146" s="382"/>
      <c r="AW146" s="382"/>
      <c r="AX146" s="382"/>
      <c r="AY146" s="382"/>
      <c r="AZ146" s="382"/>
      <c r="BA146" s="382"/>
      <c r="BB146" s="382"/>
      <c r="BC146" s="382"/>
      <c r="BD146" s="382"/>
      <c r="BE146" s="382"/>
      <c r="BF146" s="382"/>
      <c r="BG146" s="382"/>
      <c r="BH146" s="382"/>
      <c r="BI146" s="382"/>
      <c r="BJ146" s="382"/>
      <c r="BK146" s="382"/>
      <c r="BL146" s="382"/>
      <c r="BM146" s="382"/>
      <c r="BN146" s="382"/>
      <c r="BO146" s="382"/>
      <c r="BP146" s="382"/>
      <c r="BQ146" s="382"/>
      <c r="BR146" s="382"/>
      <c r="BS146" s="382"/>
      <c r="BT146" s="382"/>
      <c r="BU146" s="382"/>
      <c r="BV146" s="382"/>
      <c r="BW146" s="382"/>
      <c r="BX146" s="382"/>
      <c r="BY146" s="382"/>
      <c r="BZ146" s="382"/>
      <c r="CA146" s="382"/>
      <c r="CB146" s="382"/>
      <c r="CC146" s="382"/>
      <c r="CD146" s="382"/>
      <c r="CE146" s="382"/>
      <c r="CF146" s="382"/>
      <c r="CG146" s="382"/>
      <c r="CH146" s="382"/>
      <c r="CI146" s="382"/>
      <c r="CJ146" s="382"/>
      <c r="CK146" s="382"/>
      <c r="CL146" s="382"/>
      <c r="CM146" s="382"/>
      <c r="CN146" s="382"/>
      <c r="CO146" s="382"/>
      <c r="CP146" s="382"/>
      <c r="CQ146" s="382"/>
      <c r="CR146" s="382"/>
      <c r="CS146" s="382"/>
      <c r="CT146" s="382"/>
      <c r="CU146" s="382"/>
      <c r="CV146" s="382"/>
      <c r="CW146" s="382"/>
      <c r="CX146" s="382"/>
      <c r="CY146" s="382"/>
      <c r="CZ146" s="382"/>
      <c r="DA146" s="382"/>
      <c r="DB146" s="382"/>
      <c r="DC146" s="382"/>
      <c r="DD146" s="382"/>
      <c r="DE146" s="382"/>
      <c r="DF146" s="382"/>
      <c r="DG146" s="382"/>
      <c r="DH146" s="382"/>
      <c r="DI146" s="382"/>
      <c r="DJ146" s="382"/>
      <c r="DK146" s="382"/>
      <c r="DL146" s="382"/>
      <c r="DM146" s="382"/>
      <c r="DN146" s="382"/>
      <c r="DO146" s="382"/>
      <c r="DP146" s="382"/>
      <c r="DQ146" s="382"/>
      <c r="DR146" s="382"/>
      <c r="DS146" s="382"/>
      <c r="DT146" s="382"/>
      <c r="DU146" s="382"/>
      <c r="DV146" s="382"/>
      <c r="DW146" s="382"/>
      <c r="DX146" s="382"/>
      <c r="DY146" s="382"/>
      <c r="DZ146" s="382"/>
      <c r="EA146" s="382"/>
      <c r="EB146" s="382"/>
      <c r="EC146" s="382"/>
      <c r="ED146" s="382"/>
      <c r="EE146" s="382"/>
      <c r="EF146" s="382"/>
      <c r="EG146" s="382"/>
      <c r="EH146" s="382"/>
      <c r="EI146" s="382"/>
      <c r="EJ146" s="382"/>
      <c r="EK146" s="382"/>
      <c r="EL146" s="382"/>
      <c r="EM146" s="382"/>
      <c r="EN146" s="382"/>
      <c r="EO146" s="382"/>
    </row>
    <row r="147" spans="2:145" s="49" customFormat="1" ht="11.25" customHeight="1">
      <c r="B147" s="310">
        <v>1</v>
      </c>
      <c r="C147" s="310"/>
      <c r="D147" s="384" t="s">
        <v>87</v>
      </c>
      <c r="E147" s="384"/>
      <c r="F147" s="384"/>
      <c r="G147" s="384"/>
      <c r="H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5" t="s">
        <v>76</v>
      </c>
      <c r="Z147" s="385"/>
      <c r="AA147" s="385"/>
      <c r="AB147" s="385"/>
      <c r="AC147" s="385"/>
      <c r="AD147" s="385"/>
      <c r="AE147" s="385"/>
      <c r="AF147" s="385"/>
      <c r="AG147" s="385"/>
      <c r="AH147" s="385" t="s">
        <v>82</v>
      </c>
      <c r="AI147" s="385"/>
      <c r="AJ147" s="385"/>
      <c r="AK147" s="385"/>
      <c r="AL147" s="385"/>
      <c r="AM147" s="385"/>
      <c r="AN147" s="385"/>
      <c r="AO147" s="385"/>
      <c r="AP147" s="385"/>
      <c r="AQ147" s="385"/>
      <c r="AR147" s="385"/>
      <c r="AS147" s="385"/>
      <c r="AT147" s="385"/>
      <c r="AU147" s="385"/>
      <c r="AV147" s="385"/>
      <c r="AW147" s="385"/>
      <c r="AX147" s="385"/>
      <c r="AY147" s="385"/>
      <c r="AZ147" s="385"/>
      <c r="BA147" s="385"/>
      <c r="BB147" s="385"/>
      <c r="BC147" s="385"/>
      <c r="BD147" s="385"/>
      <c r="BE147" s="385"/>
      <c r="BF147" s="385"/>
      <c r="BG147" s="385"/>
      <c r="BH147" s="385"/>
      <c r="BI147" s="40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2"/>
      <c r="BV147" s="268">
        <v>45</v>
      </c>
      <c r="BW147" s="268"/>
      <c r="BX147" s="268"/>
      <c r="BY147" s="268"/>
      <c r="BZ147" s="268"/>
      <c r="CA147" s="268"/>
      <c r="CB147" s="268"/>
      <c r="CC147" s="268"/>
      <c r="CD147" s="268"/>
      <c r="CE147" s="268"/>
      <c r="CF147" s="268"/>
      <c r="CG147" s="268"/>
      <c r="CH147" s="268"/>
      <c r="CI147" s="268"/>
      <c r="CJ147" s="40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2"/>
      <c r="CY147" s="268">
        <v>38</v>
      </c>
      <c r="CZ147" s="268"/>
      <c r="DA147" s="268"/>
      <c r="DB147" s="268"/>
      <c r="DC147" s="268"/>
      <c r="DD147" s="268"/>
      <c r="DE147" s="268"/>
      <c r="DF147" s="268"/>
      <c r="DG147" s="268"/>
      <c r="DH147" s="268"/>
      <c r="DI147" s="268"/>
      <c r="DJ147" s="268"/>
      <c r="DK147" s="268"/>
      <c r="DL147" s="268"/>
      <c r="DM147" s="268"/>
      <c r="DN147" s="40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2"/>
      <c r="EB147" s="268">
        <v>16</v>
      </c>
      <c r="EC147" s="268"/>
      <c r="ED147" s="268"/>
      <c r="EE147" s="268"/>
      <c r="EF147" s="268"/>
      <c r="EG147" s="268"/>
      <c r="EH147" s="268"/>
      <c r="EI147" s="268"/>
      <c r="EJ147" s="268"/>
      <c r="EK147" s="268"/>
      <c r="EL147" s="268"/>
      <c r="EM147" s="268"/>
      <c r="EN147" s="268"/>
      <c r="EO147" s="268"/>
    </row>
    <row r="148" spans="2:145" s="49" customFormat="1" ht="11.25" customHeight="1">
      <c r="B148" s="57"/>
      <c r="C148" s="58"/>
      <c r="D148" s="390" t="s">
        <v>79</v>
      </c>
      <c r="E148" s="391"/>
      <c r="F148" s="391"/>
      <c r="G148" s="391"/>
      <c r="H148" s="391"/>
      <c r="I148" s="391"/>
      <c r="J148" s="391"/>
      <c r="K148" s="391"/>
      <c r="L148" s="391"/>
      <c r="M148" s="391"/>
      <c r="N148" s="391"/>
      <c r="O148" s="391"/>
      <c r="P148" s="391"/>
      <c r="Q148" s="391"/>
      <c r="R148" s="391"/>
      <c r="S148" s="391"/>
      <c r="T148" s="391"/>
      <c r="U148" s="391"/>
      <c r="V148" s="391"/>
      <c r="W148" s="391"/>
      <c r="X148" s="391"/>
      <c r="Y148" s="391"/>
      <c r="Z148" s="391"/>
      <c r="AA148" s="391"/>
      <c r="AB148" s="391"/>
      <c r="AC148" s="391"/>
      <c r="AD148" s="391"/>
      <c r="AE148" s="391"/>
      <c r="AF148" s="391"/>
      <c r="AG148" s="391"/>
      <c r="AH148" s="391"/>
      <c r="AI148" s="391"/>
      <c r="AJ148" s="391"/>
      <c r="AK148" s="391"/>
      <c r="AL148" s="391"/>
      <c r="AM148" s="391"/>
      <c r="AN148" s="391"/>
      <c r="AO148" s="391"/>
      <c r="AP148" s="391"/>
      <c r="AQ148" s="391"/>
      <c r="AR148" s="391"/>
      <c r="AS148" s="391"/>
      <c r="AT148" s="391"/>
      <c r="AU148" s="391"/>
      <c r="AV148" s="391"/>
      <c r="AW148" s="391"/>
      <c r="AX148" s="391"/>
      <c r="AY148" s="391"/>
      <c r="AZ148" s="391"/>
      <c r="BA148" s="391"/>
      <c r="BB148" s="391"/>
      <c r="BC148" s="391"/>
      <c r="BD148" s="391"/>
      <c r="BE148" s="391"/>
      <c r="BF148" s="391"/>
      <c r="BG148" s="391"/>
      <c r="BH148" s="391"/>
      <c r="BI148" s="391"/>
      <c r="BJ148" s="391"/>
      <c r="BK148" s="391"/>
      <c r="BL148" s="391"/>
      <c r="BM148" s="391"/>
      <c r="BN148" s="391"/>
      <c r="BO148" s="391"/>
      <c r="BP148" s="391"/>
      <c r="BQ148" s="391"/>
      <c r="BR148" s="391"/>
      <c r="BS148" s="391"/>
      <c r="BT148" s="391"/>
      <c r="BU148" s="391"/>
      <c r="BV148" s="391"/>
      <c r="BW148" s="391"/>
      <c r="BX148" s="391"/>
      <c r="BY148" s="391"/>
      <c r="BZ148" s="391"/>
      <c r="CA148" s="391"/>
      <c r="CB148" s="391"/>
      <c r="CC148" s="391"/>
      <c r="CD148" s="391"/>
      <c r="CE148" s="391"/>
      <c r="CF148" s="391"/>
      <c r="CG148" s="391"/>
      <c r="CH148" s="391"/>
      <c r="CI148" s="391"/>
      <c r="CJ148" s="391"/>
      <c r="CK148" s="391"/>
      <c r="CL148" s="391"/>
      <c r="CM148" s="391"/>
      <c r="CN148" s="391"/>
      <c r="CO148" s="391"/>
      <c r="CP148" s="391"/>
      <c r="CQ148" s="391"/>
      <c r="CR148" s="391"/>
      <c r="CS148" s="391"/>
      <c r="CT148" s="391"/>
      <c r="CU148" s="391"/>
      <c r="CV148" s="391"/>
      <c r="CW148" s="391"/>
      <c r="CX148" s="391"/>
      <c r="CY148" s="391"/>
      <c r="CZ148" s="391"/>
      <c r="DA148" s="391"/>
      <c r="DB148" s="391"/>
      <c r="DC148" s="391"/>
      <c r="DD148" s="391"/>
      <c r="DE148" s="391"/>
      <c r="DF148" s="391"/>
      <c r="DG148" s="391"/>
      <c r="DH148" s="391"/>
      <c r="DI148" s="391"/>
      <c r="DJ148" s="391"/>
      <c r="DK148" s="391"/>
      <c r="DL148" s="391"/>
      <c r="DM148" s="391"/>
      <c r="DN148" s="391"/>
      <c r="DO148" s="391"/>
      <c r="DP148" s="391"/>
      <c r="DQ148" s="391"/>
      <c r="DR148" s="391"/>
      <c r="DS148" s="391"/>
      <c r="DT148" s="391"/>
      <c r="DU148" s="391"/>
      <c r="DV148" s="391"/>
      <c r="DW148" s="391"/>
      <c r="DX148" s="391"/>
      <c r="DY148" s="391"/>
      <c r="DZ148" s="391"/>
      <c r="EA148" s="391"/>
      <c r="EB148" s="391"/>
      <c r="EC148" s="391"/>
      <c r="ED148" s="391"/>
      <c r="EE148" s="391"/>
      <c r="EF148" s="391"/>
      <c r="EG148" s="391"/>
      <c r="EH148" s="391"/>
      <c r="EI148" s="391"/>
      <c r="EJ148" s="391"/>
      <c r="EK148" s="391"/>
      <c r="EL148" s="391"/>
      <c r="EM148" s="391"/>
      <c r="EN148" s="391"/>
      <c r="EO148" s="392"/>
    </row>
    <row r="149" spans="2:145" s="49" customFormat="1" ht="11.25" customHeight="1">
      <c r="B149" s="393">
        <v>1</v>
      </c>
      <c r="C149" s="394"/>
      <c r="D149" s="385" t="s">
        <v>88</v>
      </c>
      <c r="E149" s="395"/>
      <c r="F149" s="395"/>
      <c r="G149" s="395"/>
      <c r="H149" s="395"/>
      <c r="I149" s="395"/>
      <c r="J149" s="395"/>
      <c r="K149" s="395"/>
      <c r="L149" s="395"/>
      <c r="M149" s="395"/>
      <c r="N149" s="395"/>
      <c r="O149" s="395"/>
      <c r="P149" s="395"/>
      <c r="Q149" s="395"/>
      <c r="R149" s="395"/>
      <c r="S149" s="395"/>
      <c r="T149" s="395"/>
      <c r="U149" s="395"/>
      <c r="V149" s="395"/>
      <c r="W149" s="395"/>
      <c r="X149" s="396"/>
      <c r="Y149" s="385" t="s">
        <v>84</v>
      </c>
      <c r="Z149" s="395"/>
      <c r="AA149" s="395"/>
      <c r="AB149" s="395"/>
      <c r="AC149" s="395"/>
      <c r="AD149" s="395"/>
      <c r="AE149" s="395"/>
      <c r="AF149" s="395"/>
      <c r="AG149" s="396"/>
      <c r="AH149" s="385" t="s">
        <v>77</v>
      </c>
      <c r="AI149" s="395"/>
      <c r="AJ149" s="395"/>
      <c r="AK149" s="395"/>
      <c r="AL149" s="395"/>
      <c r="AM149" s="395"/>
      <c r="AN149" s="395"/>
      <c r="AO149" s="395"/>
      <c r="AP149" s="395"/>
      <c r="AQ149" s="395"/>
      <c r="AR149" s="395"/>
      <c r="AS149" s="395"/>
      <c r="AT149" s="395"/>
      <c r="AU149" s="395"/>
      <c r="AV149" s="395"/>
      <c r="AW149" s="395"/>
      <c r="AX149" s="395"/>
      <c r="AY149" s="395"/>
      <c r="AZ149" s="395"/>
      <c r="BA149" s="395"/>
      <c r="BB149" s="395"/>
      <c r="BC149" s="395"/>
      <c r="BD149" s="395"/>
      <c r="BE149" s="395"/>
      <c r="BF149" s="395"/>
      <c r="BG149" s="395"/>
      <c r="BH149" s="396"/>
      <c r="BI149" s="40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2"/>
      <c r="BV149" s="397">
        <v>9.087</v>
      </c>
      <c r="BW149" s="398"/>
      <c r="BX149" s="398"/>
      <c r="BY149" s="398"/>
      <c r="BZ149" s="398"/>
      <c r="CA149" s="398"/>
      <c r="CB149" s="398"/>
      <c r="CC149" s="398"/>
      <c r="CD149" s="398"/>
      <c r="CE149" s="398"/>
      <c r="CF149" s="398"/>
      <c r="CG149" s="398"/>
      <c r="CH149" s="398"/>
      <c r="CI149" s="399"/>
      <c r="CJ149" s="40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2"/>
      <c r="CY149" s="401">
        <f>CY143/CY145</f>
        <v>0</v>
      </c>
      <c r="CZ149" s="402"/>
      <c r="DA149" s="402"/>
      <c r="DB149" s="402"/>
      <c r="DC149" s="402"/>
      <c r="DD149" s="402"/>
      <c r="DE149" s="402"/>
      <c r="DF149" s="402"/>
      <c r="DG149" s="402"/>
      <c r="DH149" s="402"/>
      <c r="DI149" s="402"/>
      <c r="DJ149" s="402"/>
      <c r="DK149" s="402"/>
      <c r="DL149" s="402"/>
      <c r="DM149" s="403"/>
      <c r="DN149" s="40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2"/>
      <c r="EB149" s="397">
        <f>EB143/EB145</f>
        <v>0</v>
      </c>
      <c r="EC149" s="398"/>
      <c r="ED149" s="398"/>
      <c r="EE149" s="398"/>
      <c r="EF149" s="398"/>
      <c r="EG149" s="398"/>
      <c r="EH149" s="398"/>
      <c r="EI149" s="398"/>
      <c r="EJ149" s="398"/>
      <c r="EK149" s="398"/>
      <c r="EL149" s="398"/>
      <c r="EM149" s="398"/>
      <c r="EN149" s="398"/>
      <c r="EO149" s="399"/>
    </row>
    <row r="150" spans="2:145" s="49" customFormat="1" ht="11.25" customHeight="1">
      <c r="B150" s="57"/>
      <c r="C150" s="58"/>
      <c r="D150" s="390" t="s">
        <v>89</v>
      </c>
      <c r="E150" s="391"/>
      <c r="F150" s="391"/>
      <c r="G150" s="391"/>
      <c r="H150" s="391"/>
      <c r="I150" s="391"/>
      <c r="J150" s="391"/>
      <c r="K150" s="391"/>
      <c r="L150" s="391"/>
      <c r="M150" s="391"/>
      <c r="N150" s="391"/>
      <c r="O150" s="391"/>
      <c r="P150" s="391"/>
      <c r="Q150" s="391"/>
      <c r="R150" s="391"/>
      <c r="S150" s="391"/>
      <c r="T150" s="391"/>
      <c r="U150" s="391"/>
      <c r="V150" s="391"/>
      <c r="W150" s="391"/>
      <c r="X150" s="391"/>
      <c r="Y150" s="391"/>
      <c r="Z150" s="391"/>
      <c r="AA150" s="391"/>
      <c r="AB150" s="391"/>
      <c r="AC150" s="391"/>
      <c r="AD150" s="391"/>
      <c r="AE150" s="391"/>
      <c r="AF150" s="391"/>
      <c r="AG150" s="391"/>
      <c r="AH150" s="391"/>
      <c r="AI150" s="391"/>
      <c r="AJ150" s="391"/>
      <c r="AK150" s="391"/>
      <c r="AL150" s="391"/>
      <c r="AM150" s="391"/>
      <c r="AN150" s="391"/>
      <c r="AO150" s="391"/>
      <c r="AP150" s="391"/>
      <c r="AQ150" s="391"/>
      <c r="AR150" s="391"/>
      <c r="AS150" s="391"/>
      <c r="AT150" s="391"/>
      <c r="AU150" s="391"/>
      <c r="AV150" s="391"/>
      <c r="AW150" s="391"/>
      <c r="AX150" s="391"/>
      <c r="AY150" s="391"/>
      <c r="AZ150" s="391"/>
      <c r="BA150" s="391"/>
      <c r="BB150" s="391"/>
      <c r="BC150" s="391"/>
      <c r="BD150" s="391"/>
      <c r="BE150" s="391"/>
      <c r="BF150" s="391"/>
      <c r="BG150" s="391"/>
      <c r="BH150" s="391"/>
      <c r="BI150" s="391"/>
      <c r="BJ150" s="391"/>
      <c r="BK150" s="391"/>
      <c r="BL150" s="391"/>
      <c r="BM150" s="391"/>
      <c r="BN150" s="391"/>
      <c r="BO150" s="391"/>
      <c r="BP150" s="391"/>
      <c r="BQ150" s="391"/>
      <c r="BR150" s="391"/>
      <c r="BS150" s="391"/>
      <c r="BT150" s="391"/>
      <c r="BU150" s="391"/>
      <c r="BV150" s="391"/>
      <c r="BW150" s="391"/>
      <c r="BX150" s="391"/>
      <c r="BY150" s="391"/>
      <c r="BZ150" s="391"/>
      <c r="CA150" s="391"/>
      <c r="CB150" s="391"/>
      <c r="CC150" s="391"/>
      <c r="CD150" s="391"/>
      <c r="CE150" s="391"/>
      <c r="CF150" s="391"/>
      <c r="CG150" s="391"/>
      <c r="CH150" s="391"/>
      <c r="CI150" s="391"/>
      <c r="CJ150" s="391"/>
      <c r="CK150" s="391"/>
      <c r="CL150" s="391"/>
      <c r="CM150" s="391"/>
      <c r="CN150" s="391"/>
      <c r="CO150" s="391"/>
      <c r="CP150" s="391"/>
      <c r="CQ150" s="391"/>
      <c r="CR150" s="391"/>
      <c r="CS150" s="391"/>
      <c r="CT150" s="391"/>
      <c r="CU150" s="391"/>
      <c r="CV150" s="391"/>
      <c r="CW150" s="391"/>
      <c r="CX150" s="391"/>
      <c r="CY150" s="391"/>
      <c r="CZ150" s="391"/>
      <c r="DA150" s="391"/>
      <c r="DB150" s="391"/>
      <c r="DC150" s="391"/>
      <c r="DD150" s="391"/>
      <c r="DE150" s="391"/>
      <c r="DF150" s="391"/>
      <c r="DG150" s="391"/>
      <c r="DH150" s="391"/>
      <c r="DI150" s="391"/>
      <c r="DJ150" s="391"/>
      <c r="DK150" s="391"/>
      <c r="DL150" s="391"/>
      <c r="DM150" s="391"/>
      <c r="DN150" s="391"/>
      <c r="DO150" s="391"/>
      <c r="DP150" s="391"/>
      <c r="DQ150" s="391"/>
      <c r="DR150" s="391"/>
      <c r="DS150" s="391"/>
      <c r="DT150" s="391"/>
      <c r="DU150" s="391"/>
      <c r="DV150" s="391"/>
      <c r="DW150" s="391"/>
      <c r="DX150" s="391"/>
      <c r="DY150" s="391"/>
      <c r="DZ150" s="391"/>
      <c r="EA150" s="391"/>
      <c r="EB150" s="391"/>
      <c r="EC150" s="391"/>
      <c r="ED150" s="391"/>
      <c r="EE150" s="391"/>
      <c r="EF150" s="391"/>
      <c r="EG150" s="391"/>
      <c r="EH150" s="391"/>
      <c r="EI150" s="391"/>
      <c r="EJ150" s="391"/>
      <c r="EK150" s="391"/>
      <c r="EL150" s="391"/>
      <c r="EM150" s="391"/>
      <c r="EN150" s="391"/>
      <c r="EO150" s="392"/>
    </row>
    <row r="151" spans="2:145" s="49" customFormat="1" ht="24" customHeight="1">
      <c r="B151" s="393">
        <v>1</v>
      </c>
      <c r="C151" s="394"/>
      <c r="D151" s="400" t="s">
        <v>326</v>
      </c>
      <c r="E151" s="395"/>
      <c r="F151" s="395"/>
      <c r="G151" s="395"/>
      <c r="H151" s="395"/>
      <c r="I151" s="395"/>
      <c r="J151" s="395"/>
      <c r="K151" s="395"/>
      <c r="L151" s="395"/>
      <c r="M151" s="395"/>
      <c r="N151" s="395"/>
      <c r="O151" s="395"/>
      <c r="P151" s="395"/>
      <c r="Q151" s="395"/>
      <c r="R151" s="395"/>
      <c r="S151" s="395"/>
      <c r="T151" s="395"/>
      <c r="U151" s="395"/>
      <c r="V151" s="395"/>
      <c r="W151" s="395"/>
      <c r="X151" s="396"/>
      <c r="Y151" s="385" t="s">
        <v>84</v>
      </c>
      <c r="Z151" s="395"/>
      <c r="AA151" s="395"/>
      <c r="AB151" s="395"/>
      <c r="AC151" s="395"/>
      <c r="AD151" s="395"/>
      <c r="AE151" s="395"/>
      <c r="AF151" s="395"/>
      <c r="AG151" s="396"/>
      <c r="AH151" s="385" t="s">
        <v>77</v>
      </c>
      <c r="AI151" s="395"/>
      <c r="AJ151" s="395"/>
      <c r="AK151" s="395"/>
      <c r="AL151" s="395"/>
      <c r="AM151" s="395"/>
      <c r="AN151" s="395"/>
      <c r="AO151" s="395"/>
      <c r="AP151" s="395"/>
      <c r="AQ151" s="395"/>
      <c r="AR151" s="395"/>
      <c r="AS151" s="395"/>
      <c r="AT151" s="395"/>
      <c r="AU151" s="395"/>
      <c r="AV151" s="395"/>
      <c r="AW151" s="395"/>
      <c r="AX151" s="395"/>
      <c r="AY151" s="395"/>
      <c r="AZ151" s="395"/>
      <c r="BA151" s="395"/>
      <c r="BB151" s="395"/>
      <c r="BC151" s="395"/>
      <c r="BD151" s="395"/>
      <c r="BE151" s="395"/>
      <c r="BF151" s="395"/>
      <c r="BG151" s="395"/>
      <c r="BH151" s="396"/>
      <c r="BI151" s="40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2"/>
      <c r="BV151" s="397">
        <v>0</v>
      </c>
      <c r="BW151" s="398"/>
      <c r="BX151" s="398"/>
      <c r="BY151" s="398"/>
      <c r="BZ151" s="398"/>
      <c r="CA151" s="398"/>
      <c r="CB151" s="398"/>
      <c r="CC151" s="398"/>
      <c r="CD151" s="398"/>
      <c r="CE151" s="398"/>
      <c r="CF151" s="398"/>
      <c r="CG151" s="398"/>
      <c r="CH151" s="398"/>
      <c r="CI151" s="399"/>
      <c r="CJ151" s="40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2"/>
      <c r="CY151" s="401">
        <v>0</v>
      </c>
      <c r="CZ151" s="402"/>
      <c r="DA151" s="402"/>
      <c r="DB151" s="402"/>
      <c r="DC151" s="402"/>
      <c r="DD151" s="402"/>
      <c r="DE151" s="402"/>
      <c r="DF151" s="402"/>
      <c r="DG151" s="402"/>
      <c r="DH151" s="402"/>
      <c r="DI151" s="402"/>
      <c r="DJ151" s="402"/>
      <c r="DK151" s="402"/>
      <c r="DL151" s="402"/>
      <c r="DM151" s="403"/>
      <c r="DN151" s="40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2"/>
      <c r="EB151" s="397">
        <v>0</v>
      </c>
      <c r="EC151" s="398"/>
      <c r="ED151" s="398"/>
      <c r="EE151" s="398"/>
      <c r="EF151" s="398"/>
      <c r="EG151" s="398"/>
      <c r="EH151" s="398"/>
      <c r="EI151" s="398"/>
      <c r="EJ151" s="398"/>
      <c r="EK151" s="398"/>
      <c r="EL151" s="398"/>
      <c r="EM151" s="398"/>
      <c r="EN151" s="398"/>
      <c r="EO151" s="399"/>
    </row>
    <row r="152" spans="2:145" s="49" customFormat="1" ht="11.25" customHeight="1" hidden="1">
      <c r="B152" s="57"/>
      <c r="C152" s="58"/>
      <c r="D152" s="382" t="s">
        <v>89</v>
      </c>
      <c r="E152" s="382"/>
      <c r="F152" s="382"/>
      <c r="G152" s="382"/>
      <c r="H152" s="382"/>
      <c r="I152" s="382"/>
      <c r="J152" s="382"/>
      <c r="K152" s="382"/>
      <c r="L152" s="382"/>
      <c r="M152" s="382"/>
      <c r="N152" s="382"/>
      <c r="O152" s="382"/>
      <c r="P152" s="382"/>
      <c r="Q152" s="382"/>
      <c r="R152" s="382"/>
      <c r="S152" s="382"/>
      <c r="T152" s="382"/>
      <c r="U152" s="382"/>
      <c r="V152" s="382"/>
      <c r="W152" s="382"/>
      <c r="X152" s="382"/>
      <c r="Y152" s="382"/>
      <c r="Z152" s="382"/>
      <c r="AA152" s="382"/>
      <c r="AB152" s="382"/>
      <c r="AC152" s="382"/>
      <c r="AD152" s="382"/>
      <c r="AE152" s="382"/>
      <c r="AF152" s="382"/>
      <c r="AG152" s="382"/>
      <c r="AH152" s="382"/>
      <c r="AI152" s="382"/>
      <c r="AJ152" s="382"/>
      <c r="AK152" s="382"/>
      <c r="AL152" s="382"/>
      <c r="AM152" s="382"/>
      <c r="AN152" s="382"/>
      <c r="AO152" s="382"/>
      <c r="AP152" s="382"/>
      <c r="AQ152" s="382"/>
      <c r="AR152" s="382"/>
      <c r="AS152" s="382"/>
      <c r="AT152" s="382"/>
      <c r="AU152" s="382"/>
      <c r="AV152" s="382"/>
      <c r="AW152" s="382"/>
      <c r="AX152" s="382"/>
      <c r="AY152" s="382"/>
      <c r="AZ152" s="382"/>
      <c r="BA152" s="382"/>
      <c r="BB152" s="382"/>
      <c r="BC152" s="382"/>
      <c r="BD152" s="382"/>
      <c r="BE152" s="382"/>
      <c r="BF152" s="382"/>
      <c r="BG152" s="382"/>
      <c r="BH152" s="382"/>
      <c r="BI152" s="382"/>
      <c r="BJ152" s="382"/>
      <c r="BK152" s="382"/>
      <c r="BL152" s="382"/>
      <c r="BM152" s="382"/>
      <c r="BN152" s="382"/>
      <c r="BO152" s="382"/>
      <c r="BP152" s="382"/>
      <c r="BQ152" s="382"/>
      <c r="BR152" s="382"/>
      <c r="BS152" s="382"/>
      <c r="BT152" s="382"/>
      <c r="BU152" s="382"/>
      <c r="BV152" s="382"/>
      <c r="BW152" s="382"/>
      <c r="BX152" s="382"/>
      <c r="BY152" s="382"/>
      <c r="BZ152" s="382"/>
      <c r="CA152" s="382"/>
      <c r="CB152" s="382"/>
      <c r="CC152" s="382"/>
      <c r="CD152" s="382"/>
      <c r="CE152" s="382"/>
      <c r="CF152" s="382"/>
      <c r="CG152" s="382"/>
      <c r="CH152" s="382"/>
      <c r="CI152" s="382"/>
      <c r="CJ152" s="382"/>
      <c r="CK152" s="382"/>
      <c r="CL152" s="382"/>
      <c r="CM152" s="382"/>
      <c r="CN152" s="382"/>
      <c r="CO152" s="382"/>
      <c r="CP152" s="382"/>
      <c r="CQ152" s="382"/>
      <c r="CR152" s="382"/>
      <c r="CS152" s="382"/>
      <c r="CT152" s="382"/>
      <c r="CU152" s="382"/>
      <c r="CV152" s="382"/>
      <c r="CW152" s="382"/>
      <c r="CX152" s="382"/>
      <c r="CY152" s="382"/>
      <c r="CZ152" s="382"/>
      <c r="DA152" s="382"/>
      <c r="DB152" s="382"/>
      <c r="DC152" s="382"/>
      <c r="DD152" s="382"/>
      <c r="DE152" s="382"/>
      <c r="DF152" s="382"/>
      <c r="DG152" s="382"/>
      <c r="DH152" s="382"/>
      <c r="DI152" s="382"/>
      <c r="DJ152" s="382"/>
      <c r="DK152" s="382"/>
      <c r="DL152" s="382"/>
      <c r="DM152" s="382"/>
      <c r="DN152" s="382"/>
      <c r="DO152" s="382"/>
      <c r="DP152" s="382"/>
      <c r="DQ152" s="382"/>
      <c r="DR152" s="382"/>
      <c r="DS152" s="382"/>
      <c r="DT152" s="382"/>
      <c r="DU152" s="382"/>
      <c r="DV152" s="382"/>
      <c r="DW152" s="382"/>
      <c r="DX152" s="382"/>
      <c r="DY152" s="382"/>
      <c r="DZ152" s="382"/>
      <c r="EA152" s="382"/>
      <c r="EB152" s="382"/>
      <c r="EC152" s="382"/>
      <c r="ED152" s="382"/>
      <c r="EE152" s="382"/>
      <c r="EF152" s="382"/>
      <c r="EG152" s="382"/>
      <c r="EH152" s="382"/>
      <c r="EI152" s="382"/>
      <c r="EJ152" s="382"/>
      <c r="EK152" s="382"/>
      <c r="EL152" s="382"/>
      <c r="EM152" s="382"/>
      <c r="EN152" s="382"/>
      <c r="EO152" s="382"/>
    </row>
    <row r="153" spans="2:145" s="49" customFormat="1" ht="21.75" customHeight="1" hidden="1">
      <c r="B153" s="310">
        <v>1</v>
      </c>
      <c r="C153" s="310"/>
      <c r="D153" s="384" t="s">
        <v>90</v>
      </c>
      <c r="E153" s="384"/>
      <c r="F153" s="384"/>
      <c r="G153" s="384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5" t="s">
        <v>84</v>
      </c>
      <c r="Z153" s="385"/>
      <c r="AA153" s="385"/>
      <c r="AB153" s="385"/>
      <c r="AC153" s="385"/>
      <c r="AD153" s="385"/>
      <c r="AE153" s="385"/>
      <c r="AF153" s="385"/>
      <c r="AG153" s="385"/>
      <c r="AH153" s="385" t="s">
        <v>77</v>
      </c>
      <c r="AI153" s="385"/>
      <c r="AJ153" s="385"/>
      <c r="AK153" s="385"/>
      <c r="AL153" s="385"/>
      <c r="AM153" s="385"/>
      <c r="AN153" s="385"/>
      <c r="AO153" s="385"/>
      <c r="AP153" s="385"/>
      <c r="AQ153" s="385"/>
      <c r="AR153" s="385"/>
      <c r="AS153" s="385"/>
      <c r="AT153" s="385"/>
      <c r="AU153" s="385"/>
      <c r="AV153" s="385"/>
      <c r="AW153" s="385"/>
      <c r="AX153" s="385"/>
      <c r="AY153" s="385"/>
      <c r="AZ153" s="385"/>
      <c r="BA153" s="385"/>
      <c r="BB153" s="385"/>
      <c r="BC153" s="385"/>
      <c r="BD153" s="385"/>
      <c r="BE153" s="385"/>
      <c r="BF153" s="385"/>
      <c r="BG153" s="385"/>
      <c r="BH153" s="385"/>
      <c r="BI153" s="40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2"/>
      <c r="BV153" s="268"/>
      <c r="BW153" s="268"/>
      <c r="BX153" s="268"/>
      <c r="BY153" s="268"/>
      <c r="BZ153" s="268"/>
      <c r="CA153" s="268"/>
      <c r="CB153" s="268"/>
      <c r="CC153" s="268"/>
      <c r="CD153" s="268"/>
      <c r="CE153" s="268"/>
      <c r="CF153" s="268"/>
      <c r="CG153" s="268"/>
      <c r="CH153" s="268"/>
      <c r="CI153" s="268"/>
      <c r="CJ153" s="40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2"/>
      <c r="CY153" s="40"/>
      <c r="CZ153" s="268"/>
      <c r="DA153" s="268"/>
      <c r="DB153" s="268"/>
      <c r="DC153" s="268"/>
      <c r="DD153" s="268"/>
      <c r="DE153" s="268"/>
      <c r="DF153" s="268"/>
      <c r="DG153" s="268"/>
      <c r="DH153" s="268"/>
      <c r="DI153" s="268"/>
      <c r="DJ153" s="268"/>
      <c r="DK153" s="268"/>
      <c r="DL153" s="268"/>
      <c r="DM153" s="268"/>
      <c r="DN153" s="268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2"/>
      <c r="EB153" s="40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2"/>
    </row>
    <row r="154" spans="2:145" s="56" customFormat="1" ht="12" customHeight="1" hidden="1">
      <c r="B154" s="272" t="s">
        <v>91</v>
      </c>
      <c r="C154" s="273"/>
      <c r="D154" s="269" t="s">
        <v>63</v>
      </c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  <c r="W154" s="270"/>
      <c r="X154" s="270"/>
      <c r="Y154" s="270"/>
      <c r="Z154" s="270"/>
      <c r="AA154" s="270"/>
      <c r="AB154" s="270"/>
      <c r="AC154" s="270"/>
      <c r="AD154" s="270"/>
      <c r="AE154" s="270"/>
      <c r="AF154" s="270"/>
      <c r="AG154" s="270"/>
      <c r="AH154" s="270"/>
      <c r="AI154" s="270"/>
      <c r="AJ154" s="270"/>
      <c r="AK154" s="270"/>
      <c r="AL154" s="270"/>
      <c r="AM154" s="270"/>
      <c r="AN154" s="270"/>
      <c r="AO154" s="270"/>
      <c r="AP154" s="270"/>
      <c r="AQ154" s="270"/>
      <c r="AR154" s="270"/>
      <c r="AS154" s="270"/>
      <c r="AT154" s="270"/>
      <c r="AU154" s="270"/>
      <c r="AV154" s="270"/>
      <c r="AW154" s="270"/>
      <c r="AX154" s="270"/>
      <c r="AY154" s="270"/>
      <c r="AZ154" s="270"/>
      <c r="BA154" s="270"/>
      <c r="BB154" s="270"/>
      <c r="BC154" s="270"/>
      <c r="BD154" s="270"/>
      <c r="BE154" s="270"/>
      <c r="BF154" s="270"/>
      <c r="BG154" s="270"/>
      <c r="BH154" s="270"/>
      <c r="BI154" s="270"/>
      <c r="BJ154" s="270"/>
      <c r="BK154" s="270"/>
      <c r="BL154" s="270"/>
      <c r="BM154" s="270"/>
      <c r="BN154" s="270"/>
      <c r="BO154" s="270"/>
      <c r="BP154" s="270"/>
      <c r="BQ154" s="270"/>
      <c r="BR154" s="270"/>
      <c r="BS154" s="270"/>
      <c r="BT154" s="270"/>
      <c r="BU154" s="270"/>
      <c r="BV154" s="270"/>
      <c r="BW154" s="270"/>
      <c r="BX154" s="270"/>
      <c r="BY154" s="270"/>
      <c r="BZ154" s="270"/>
      <c r="CA154" s="270"/>
      <c r="CB154" s="270"/>
      <c r="CC154" s="270"/>
      <c r="CD154" s="270"/>
      <c r="CE154" s="270"/>
      <c r="CF154" s="270"/>
      <c r="CG154" s="270"/>
      <c r="CH154" s="270"/>
      <c r="CI154" s="270"/>
      <c r="CJ154" s="270"/>
      <c r="CK154" s="270"/>
      <c r="CL154" s="270"/>
      <c r="CM154" s="270"/>
      <c r="CN154" s="270"/>
      <c r="CO154" s="270"/>
      <c r="CP154" s="270"/>
      <c r="CQ154" s="270"/>
      <c r="CR154" s="270"/>
      <c r="CS154" s="270"/>
      <c r="CT154" s="270"/>
      <c r="CU154" s="270"/>
      <c r="CV154" s="270"/>
      <c r="CW154" s="270"/>
      <c r="CX154" s="270"/>
      <c r="CY154" s="270"/>
      <c r="CZ154" s="270"/>
      <c r="DA154" s="270"/>
      <c r="DB154" s="270"/>
      <c r="DC154" s="270"/>
      <c r="DD154" s="270"/>
      <c r="DE154" s="270"/>
      <c r="DF154" s="270"/>
      <c r="DG154" s="270"/>
      <c r="DH154" s="270"/>
      <c r="DI154" s="270"/>
      <c r="DJ154" s="270"/>
      <c r="DK154" s="270"/>
      <c r="DL154" s="270"/>
      <c r="DM154" s="270"/>
      <c r="DN154" s="270"/>
      <c r="DO154" s="270"/>
      <c r="DP154" s="270"/>
      <c r="DQ154" s="270"/>
      <c r="DR154" s="270"/>
      <c r="DS154" s="270"/>
      <c r="DT154" s="270"/>
      <c r="DU154" s="270"/>
      <c r="DV154" s="270"/>
      <c r="DW154" s="270"/>
      <c r="DX154" s="270"/>
      <c r="DY154" s="270"/>
      <c r="DZ154" s="270"/>
      <c r="EA154" s="270"/>
      <c r="EB154" s="270"/>
      <c r="EC154" s="270"/>
      <c r="ED154" s="270"/>
      <c r="EE154" s="270"/>
      <c r="EF154" s="270"/>
      <c r="EG154" s="270"/>
      <c r="EH154" s="270"/>
      <c r="EI154" s="270"/>
      <c r="EJ154" s="270"/>
      <c r="EK154" s="270"/>
      <c r="EL154" s="270"/>
      <c r="EM154" s="270"/>
      <c r="EN154" s="270"/>
      <c r="EO154" s="271"/>
    </row>
    <row r="155" spans="2:145" s="49" customFormat="1" ht="11.25" customHeight="1" hidden="1">
      <c r="B155" s="57"/>
      <c r="C155" s="58"/>
      <c r="D155" s="390" t="s">
        <v>70</v>
      </c>
      <c r="E155" s="391"/>
      <c r="F155" s="391"/>
      <c r="G155" s="391"/>
      <c r="H155" s="391"/>
      <c r="I155" s="391"/>
      <c r="J155" s="391"/>
      <c r="K155" s="391"/>
      <c r="L155" s="391"/>
      <c r="M155" s="391"/>
      <c r="N155" s="391"/>
      <c r="O155" s="391"/>
      <c r="P155" s="391"/>
      <c r="Q155" s="391"/>
      <c r="R155" s="391"/>
      <c r="S155" s="391"/>
      <c r="T155" s="391"/>
      <c r="U155" s="391"/>
      <c r="V155" s="391"/>
      <c r="W155" s="391"/>
      <c r="X155" s="391"/>
      <c r="Y155" s="391"/>
      <c r="Z155" s="391"/>
      <c r="AA155" s="391"/>
      <c r="AB155" s="391"/>
      <c r="AC155" s="391"/>
      <c r="AD155" s="391"/>
      <c r="AE155" s="391"/>
      <c r="AF155" s="391"/>
      <c r="AG155" s="391"/>
      <c r="AH155" s="391"/>
      <c r="AI155" s="391"/>
      <c r="AJ155" s="391"/>
      <c r="AK155" s="391"/>
      <c r="AL155" s="391"/>
      <c r="AM155" s="391"/>
      <c r="AN155" s="391"/>
      <c r="AO155" s="391"/>
      <c r="AP155" s="391"/>
      <c r="AQ155" s="391"/>
      <c r="AR155" s="391"/>
      <c r="AS155" s="391"/>
      <c r="AT155" s="391"/>
      <c r="AU155" s="391"/>
      <c r="AV155" s="391"/>
      <c r="AW155" s="391"/>
      <c r="AX155" s="391"/>
      <c r="AY155" s="391"/>
      <c r="AZ155" s="391"/>
      <c r="BA155" s="391"/>
      <c r="BB155" s="391"/>
      <c r="BC155" s="391"/>
      <c r="BD155" s="391"/>
      <c r="BE155" s="391"/>
      <c r="BF155" s="391"/>
      <c r="BG155" s="391"/>
      <c r="BH155" s="391"/>
      <c r="BI155" s="391"/>
      <c r="BJ155" s="391"/>
      <c r="BK155" s="391"/>
      <c r="BL155" s="391"/>
      <c r="BM155" s="391"/>
      <c r="BN155" s="391"/>
      <c r="BO155" s="391"/>
      <c r="BP155" s="391"/>
      <c r="BQ155" s="391"/>
      <c r="BR155" s="391"/>
      <c r="BS155" s="391"/>
      <c r="BT155" s="391"/>
      <c r="BU155" s="391"/>
      <c r="BV155" s="391"/>
      <c r="BW155" s="391"/>
      <c r="BX155" s="391"/>
      <c r="BY155" s="391"/>
      <c r="BZ155" s="391"/>
      <c r="CA155" s="391"/>
      <c r="CB155" s="391"/>
      <c r="CC155" s="391"/>
      <c r="CD155" s="391"/>
      <c r="CE155" s="391"/>
      <c r="CF155" s="391"/>
      <c r="CG155" s="391"/>
      <c r="CH155" s="391"/>
      <c r="CI155" s="391"/>
      <c r="CJ155" s="391"/>
      <c r="CK155" s="391"/>
      <c r="CL155" s="391"/>
      <c r="CM155" s="391"/>
      <c r="CN155" s="391"/>
      <c r="CO155" s="391"/>
      <c r="CP155" s="391"/>
      <c r="CQ155" s="391"/>
      <c r="CR155" s="391"/>
      <c r="CS155" s="391"/>
      <c r="CT155" s="391"/>
      <c r="CU155" s="391"/>
      <c r="CV155" s="391"/>
      <c r="CW155" s="391"/>
      <c r="CX155" s="391"/>
      <c r="CY155" s="391"/>
      <c r="CZ155" s="391"/>
      <c r="DA155" s="391"/>
      <c r="DB155" s="391"/>
      <c r="DC155" s="391"/>
      <c r="DD155" s="391"/>
      <c r="DE155" s="391"/>
      <c r="DF155" s="391"/>
      <c r="DG155" s="391"/>
      <c r="DH155" s="391"/>
      <c r="DI155" s="391"/>
      <c r="DJ155" s="391"/>
      <c r="DK155" s="391"/>
      <c r="DL155" s="391"/>
      <c r="DM155" s="391"/>
      <c r="DN155" s="391"/>
      <c r="DO155" s="391"/>
      <c r="DP155" s="391"/>
      <c r="DQ155" s="391"/>
      <c r="DR155" s="391"/>
      <c r="DS155" s="391"/>
      <c r="DT155" s="391"/>
      <c r="DU155" s="391"/>
      <c r="DV155" s="391"/>
      <c r="DW155" s="391"/>
      <c r="DX155" s="391"/>
      <c r="DY155" s="391"/>
      <c r="DZ155" s="391"/>
      <c r="EA155" s="391"/>
      <c r="EB155" s="391"/>
      <c r="EC155" s="391"/>
      <c r="ED155" s="391"/>
      <c r="EE155" s="391"/>
      <c r="EF155" s="391"/>
      <c r="EG155" s="391"/>
      <c r="EH155" s="391"/>
      <c r="EI155" s="391"/>
      <c r="EJ155" s="391"/>
      <c r="EK155" s="391"/>
      <c r="EL155" s="391"/>
      <c r="EM155" s="391"/>
      <c r="EN155" s="391"/>
      <c r="EO155" s="392"/>
    </row>
    <row r="156" spans="2:145" s="49" customFormat="1" ht="11.25" customHeight="1" hidden="1">
      <c r="B156" s="393">
        <v>1</v>
      </c>
      <c r="C156" s="394"/>
      <c r="D156" s="385" t="s">
        <v>92</v>
      </c>
      <c r="E156" s="395"/>
      <c r="F156" s="395"/>
      <c r="G156" s="395"/>
      <c r="H156" s="395"/>
      <c r="I156" s="395"/>
      <c r="J156" s="395"/>
      <c r="K156" s="395"/>
      <c r="L156" s="395"/>
      <c r="M156" s="395"/>
      <c r="N156" s="395"/>
      <c r="O156" s="395"/>
      <c r="P156" s="395"/>
      <c r="Q156" s="395"/>
      <c r="R156" s="395"/>
      <c r="S156" s="395"/>
      <c r="T156" s="395"/>
      <c r="U156" s="395"/>
      <c r="V156" s="395"/>
      <c r="W156" s="395"/>
      <c r="X156" s="396"/>
      <c r="Y156" s="385" t="s">
        <v>84</v>
      </c>
      <c r="Z156" s="395"/>
      <c r="AA156" s="395"/>
      <c r="AB156" s="395"/>
      <c r="AC156" s="395"/>
      <c r="AD156" s="395"/>
      <c r="AE156" s="395"/>
      <c r="AF156" s="395"/>
      <c r="AG156" s="396"/>
      <c r="AH156" s="385" t="s">
        <v>82</v>
      </c>
      <c r="AI156" s="395"/>
      <c r="AJ156" s="395"/>
      <c r="AK156" s="395"/>
      <c r="AL156" s="395"/>
      <c r="AM156" s="395"/>
      <c r="AN156" s="395"/>
      <c r="AO156" s="395"/>
      <c r="AP156" s="395"/>
      <c r="AQ156" s="395"/>
      <c r="AR156" s="395"/>
      <c r="AS156" s="395"/>
      <c r="AT156" s="395"/>
      <c r="AU156" s="395"/>
      <c r="AV156" s="395"/>
      <c r="AW156" s="395"/>
      <c r="AX156" s="395"/>
      <c r="AY156" s="395"/>
      <c r="AZ156" s="395"/>
      <c r="BA156" s="395"/>
      <c r="BB156" s="395"/>
      <c r="BC156" s="395"/>
      <c r="BD156" s="395"/>
      <c r="BE156" s="395"/>
      <c r="BF156" s="395"/>
      <c r="BG156" s="395"/>
      <c r="BH156" s="396"/>
      <c r="BI156" s="40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2"/>
      <c r="BV156" s="397"/>
      <c r="BW156" s="398"/>
      <c r="BX156" s="398"/>
      <c r="BY156" s="398"/>
      <c r="BZ156" s="398"/>
      <c r="CA156" s="398"/>
      <c r="CB156" s="398"/>
      <c r="CC156" s="398"/>
      <c r="CD156" s="398"/>
      <c r="CE156" s="398"/>
      <c r="CF156" s="398"/>
      <c r="CG156" s="398"/>
      <c r="CH156" s="398"/>
      <c r="CI156" s="399"/>
      <c r="CJ156" s="40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2"/>
      <c r="CY156" s="397"/>
      <c r="CZ156" s="398"/>
      <c r="DA156" s="398"/>
      <c r="DB156" s="398"/>
      <c r="DC156" s="398"/>
      <c r="DD156" s="398"/>
      <c r="DE156" s="398"/>
      <c r="DF156" s="398"/>
      <c r="DG156" s="398"/>
      <c r="DH156" s="398"/>
      <c r="DI156" s="398"/>
      <c r="DJ156" s="398"/>
      <c r="DK156" s="398"/>
      <c r="DL156" s="398"/>
      <c r="DM156" s="399"/>
      <c r="DN156" s="40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2"/>
      <c r="EB156" s="40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2"/>
    </row>
    <row r="157" spans="2:145" s="49" customFormat="1" ht="21.75" customHeight="1" hidden="1">
      <c r="B157" s="393">
        <v>2</v>
      </c>
      <c r="C157" s="394"/>
      <c r="D157" s="385" t="s">
        <v>93</v>
      </c>
      <c r="E157" s="395"/>
      <c r="F157" s="395"/>
      <c r="G157" s="395"/>
      <c r="H157" s="395"/>
      <c r="I157" s="395"/>
      <c r="J157" s="395"/>
      <c r="K157" s="395"/>
      <c r="L157" s="395"/>
      <c r="M157" s="395"/>
      <c r="N157" s="395"/>
      <c r="O157" s="395"/>
      <c r="P157" s="395"/>
      <c r="Q157" s="395"/>
      <c r="R157" s="395"/>
      <c r="S157" s="395"/>
      <c r="T157" s="395"/>
      <c r="U157" s="395"/>
      <c r="V157" s="395"/>
      <c r="W157" s="395"/>
      <c r="X157" s="396"/>
      <c r="Y157" s="385" t="s">
        <v>76</v>
      </c>
      <c r="Z157" s="395"/>
      <c r="AA157" s="395"/>
      <c r="AB157" s="395"/>
      <c r="AC157" s="395"/>
      <c r="AD157" s="395"/>
      <c r="AE157" s="395"/>
      <c r="AF157" s="395"/>
      <c r="AG157" s="396"/>
      <c r="AH157" s="385" t="s">
        <v>82</v>
      </c>
      <c r="AI157" s="395"/>
      <c r="AJ157" s="395"/>
      <c r="AK157" s="395"/>
      <c r="AL157" s="395"/>
      <c r="AM157" s="395"/>
      <c r="AN157" s="395"/>
      <c r="AO157" s="395"/>
      <c r="AP157" s="395"/>
      <c r="AQ157" s="395"/>
      <c r="AR157" s="395"/>
      <c r="AS157" s="395"/>
      <c r="AT157" s="395"/>
      <c r="AU157" s="395"/>
      <c r="AV157" s="395"/>
      <c r="AW157" s="395"/>
      <c r="AX157" s="395"/>
      <c r="AY157" s="395"/>
      <c r="AZ157" s="395"/>
      <c r="BA157" s="395"/>
      <c r="BB157" s="395"/>
      <c r="BC157" s="395"/>
      <c r="BD157" s="395"/>
      <c r="BE157" s="395"/>
      <c r="BF157" s="395"/>
      <c r="BG157" s="395"/>
      <c r="BH157" s="396"/>
      <c r="BI157" s="40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2"/>
      <c r="BV157" s="397"/>
      <c r="BW157" s="398"/>
      <c r="BX157" s="398"/>
      <c r="BY157" s="398"/>
      <c r="BZ157" s="398"/>
      <c r="CA157" s="398"/>
      <c r="CB157" s="398"/>
      <c r="CC157" s="398"/>
      <c r="CD157" s="398"/>
      <c r="CE157" s="398"/>
      <c r="CF157" s="398"/>
      <c r="CG157" s="398"/>
      <c r="CH157" s="398"/>
      <c r="CI157" s="399"/>
      <c r="CJ157" s="40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2"/>
      <c r="CY157" s="397"/>
      <c r="CZ157" s="398"/>
      <c r="DA157" s="398"/>
      <c r="DB157" s="398"/>
      <c r="DC157" s="398"/>
      <c r="DD157" s="398"/>
      <c r="DE157" s="398"/>
      <c r="DF157" s="398"/>
      <c r="DG157" s="398"/>
      <c r="DH157" s="398"/>
      <c r="DI157" s="398"/>
      <c r="DJ157" s="398"/>
      <c r="DK157" s="398"/>
      <c r="DL157" s="398"/>
      <c r="DM157" s="399"/>
      <c r="DN157" s="40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2"/>
      <c r="EB157" s="40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2"/>
    </row>
    <row r="158" spans="2:145" s="49" customFormat="1" ht="11.25" customHeight="1" hidden="1">
      <c r="B158" s="57"/>
      <c r="C158" s="58"/>
      <c r="D158" s="390" t="s">
        <v>74</v>
      </c>
      <c r="E158" s="391"/>
      <c r="F158" s="391"/>
      <c r="G158" s="391"/>
      <c r="H158" s="391"/>
      <c r="I158" s="391"/>
      <c r="J158" s="391"/>
      <c r="K158" s="391"/>
      <c r="L158" s="391"/>
      <c r="M158" s="391"/>
      <c r="N158" s="391"/>
      <c r="O158" s="391"/>
      <c r="P158" s="391"/>
      <c r="Q158" s="391"/>
      <c r="R158" s="391"/>
      <c r="S158" s="391"/>
      <c r="T158" s="391"/>
      <c r="U158" s="391"/>
      <c r="V158" s="391"/>
      <c r="W158" s="391"/>
      <c r="X158" s="391"/>
      <c r="Y158" s="391"/>
      <c r="Z158" s="391"/>
      <c r="AA158" s="391"/>
      <c r="AB158" s="391"/>
      <c r="AC158" s="391"/>
      <c r="AD158" s="391"/>
      <c r="AE158" s="391"/>
      <c r="AF158" s="391"/>
      <c r="AG158" s="391"/>
      <c r="AH158" s="391"/>
      <c r="AI158" s="391"/>
      <c r="AJ158" s="391"/>
      <c r="AK158" s="391"/>
      <c r="AL158" s="391"/>
      <c r="AM158" s="391"/>
      <c r="AN158" s="391"/>
      <c r="AO158" s="391"/>
      <c r="AP158" s="391"/>
      <c r="AQ158" s="391"/>
      <c r="AR158" s="391"/>
      <c r="AS158" s="391"/>
      <c r="AT158" s="391"/>
      <c r="AU158" s="391"/>
      <c r="AV158" s="391"/>
      <c r="AW158" s="391"/>
      <c r="AX158" s="391"/>
      <c r="AY158" s="391"/>
      <c r="AZ158" s="391"/>
      <c r="BA158" s="391"/>
      <c r="BB158" s="391"/>
      <c r="BC158" s="391"/>
      <c r="BD158" s="391"/>
      <c r="BE158" s="391"/>
      <c r="BF158" s="391"/>
      <c r="BG158" s="391"/>
      <c r="BH158" s="391"/>
      <c r="BI158" s="391"/>
      <c r="BJ158" s="391"/>
      <c r="BK158" s="391"/>
      <c r="BL158" s="391"/>
      <c r="BM158" s="391"/>
      <c r="BN158" s="391"/>
      <c r="BO158" s="391"/>
      <c r="BP158" s="391"/>
      <c r="BQ158" s="391"/>
      <c r="BR158" s="391"/>
      <c r="BS158" s="391"/>
      <c r="BT158" s="391"/>
      <c r="BU158" s="391"/>
      <c r="BV158" s="391"/>
      <c r="BW158" s="391"/>
      <c r="BX158" s="391"/>
      <c r="BY158" s="391"/>
      <c r="BZ158" s="391"/>
      <c r="CA158" s="391"/>
      <c r="CB158" s="391"/>
      <c r="CC158" s="391"/>
      <c r="CD158" s="391"/>
      <c r="CE158" s="391"/>
      <c r="CF158" s="391"/>
      <c r="CG158" s="391"/>
      <c r="CH158" s="391"/>
      <c r="CI158" s="391"/>
      <c r="CJ158" s="391"/>
      <c r="CK158" s="391"/>
      <c r="CL158" s="391"/>
      <c r="CM158" s="391"/>
      <c r="CN158" s="391"/>
      <c r="CO158" s="391"/>
      <c r="CP158" s="391"/>
      <c r="CQ158" s="391"/>
      <c r="CR158" s="391"/>
      <c r="CS158" s="391"/>
      <c r="CT158" s="391"/>
      <c r="CU158" s="391"/>
      <c r="CV158" s="391"/>
      <c r="CW158" s="391"/>
      <c r="CX158" s="391"/>
      <c r="CY158" s="391"/>
      <c r="CZ158" s="391"/>
      <c r="DA158" s="391"/>
      <c r="DB158" s="391"/>
      <c r="DC158" s="391"/>
      <c r="DD158" s="391"/>
      <c r="DE158" s="391"/>
      <c r="DF158" s="391"/>
      <c r="DG158" s="391"/>
      <c r="DH158" s="391"/>
      <c r="DI158" s="391"/>
      <c r="DJ158" s="391"/>
      <c r="DK158" s="391"/>
      <c r="DL158" s="391"/>
      <c r="DM158" s="391"/>
      <c r="DN158" s="391"/>
      <c r="DO158" s="391"/>
      <c r="DP158" s="391"/>
      <c r="DQ158" s="391"/>
      <c r="DR158" s="391"/>
      <c r="DS158" s="391"/>
      <c r="DT158" s="391"/>
      <c r="DU158" s="391"/>
      <c r="DV158" s="391"/>
      <c r="DW158" s="391"/>
      <c r="DX158" s="391"/>
      <c r="DY158" s="391"/>
      <c r="DZ158" s="391"/>
      <c r="EA158" s="391"/>
      <c r="EB158" s="391"/>
      <c r="EC158" s="391"/>
      <c r="ED158" s="391"/>
      <c r="EE158" s="391"/>
      <c r="EF158" s="391"/>
      <c r="EG158" s="391"/>
      <c r="EH158" s="391"/>
      <c r="EI158" s="391"/>
      <c r="EJ158" s="391"/>
      <c r="EK158" s="391"/>
      <c r="EL158" s="391"/>
      <c r="EM158" s="391"/>
      <c r="EN158" s="391"/>
      <c r="EO158" s="392"/>
    </row>
    <row r="159" spans="2:145" s="49" customFormat="1" ht="11.25" customHeight="1" hidden="1">
      <c r="B159" s="393">
        <v>1</v>
      </c>
      <c r="C159" s="394"/>
      <c r="D159" s="385" t="s">
        <v>94</v>
      </c>
      <c r="E159" s="395"/>
      <c r="F159" s="395"/>
      <c r="G159" s="395"/>
      <c r="H159" s="395"/>
      <c r="I159" s="395"/>
      <c r="J159" s="395"/>
      <c r="K159" s="395"/>
      <c r="L159" s="395"/>
      <c r="M159" s="395"/>
      <c r="N159" s="395"/>
      <c r="O159" s="395"/>
      <c r="P159" s="395"/>
      <c r="Q159" s="395"/>
      <c r="R159" s="395"/>
      <c r="S159" s="395"/>
      <c r="T159" s="395"/>
      <c r="U159" s="395"/>
      <c r="V159" s="395"/>
      <c r="W159" s="395"/>
      <c r="X159" s="396"/>
      <c r="Y159" s="385" t="s">
        <v>76</v>
      </c>
      <c r="Z159" s="395"/>
      <c r="AA159" s="395"/>
      <c r="AB159" s="395"/>
      <c r="AC159" s="395"/>
      <c r="AD159" s="395"/>
      <c r="AE159" s="395"/>
      <c r="AF159" s="395"/>
      <c r="AG159" s="396"/>
      <c r="AH159" s="385" t="s">
        <v>82</v>
      </c>
      <c r="AI159" s="395"/>
      <c r="AJ159" s="395"/>
      <c r="AK159" s="395"/>
      <c r="AL159" s="395"/>
      <c r="AM159" s="395"/>
      <c r="AN159" s="395"/>
      <c r="AO159" s="395"/>
      <c r="AP159" s="395"/>
      <c r="AQ159" s="395"/>
      <c r="AR159" s="395"/>
      <c r="AS159" s="395"/>
      <c r="AT159" s="395"/>
      <c r="AU159" s="395"/>
      <c r="AV159" s="395"/>
      <c r="AW159" s="395"/>
      <c r="AX159" s="395"/>
      <c r="AY159" s="395"/>
      <c r="AZ159" s="395"/>
      <c r="BA159" s="395"/>
      <c r="BB159" s="395"/>
      <c r="BC159" s="395"/>
      <c r="BD159" s="395"/>
      <c r="BE159" s="395"/>
      <c r="BF159" s="395"/>
      <c r="BG159" s="395"/>
      <c r="BH159" s="396"/>
      <c r="BI159" s="40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2"/>
      <c r="BV159" s="397"/>
      <c r="BW159" s="398"/>
      <c r="BX159" s="398"/>
      <c r="BY159" s="398"/>
      <c r="BZ159" s="398"/>
      <c r="CA159" s="398"/>
      <c r="CB159" s="398"/>
      <c r="CC159" s="398"/>
      <c r="CD159" s="398"/>
      <c r="CE159" s="398"/>
      <c r="CF159" s="398"/>
      <c r="CG159" s="398"/>
      <c r="CH159" s="398"/>
      <c r="CI159" s="399"/>
      <c r="CJ159" s="40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2"/>
      <c r="CY159" s="397"/>
      <c r="CZ159" s="398"/>
      <c r="DA159" s="398"/>
      <c r="DB159" s="398"/>
      <c r="DC159" s="398"/>
      <c r="DD159" s="398"/>
      <c r="DE159" s="398"/>
      <c r="DF159" s="398"/>
      <c r="DG159" s="398"/>
      <c r="DH159" s="398"/>
      <c r="DI159" s="398"/>
      <c r="DJ159" s="398"/>
      <c r="DK159" s="398"/>
      <c r="DL159" s="398"/>
      <c r="DM159" s="399"/>
      <c r="DN159" s="40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2"/>
      <c r="EB159" s="40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2"/>
    </row>
    <row r="160" spans="2:145" s="49" customFormat="1" ht="11.25" customHeight="1" hidden="1">
      <c r="B160" s="57"/>
      <c r="C160" s="58"/>
      <c r="D160" s="390" t="s">
        <v>79</v>
      </c>
      <c r="E160" s="391"/>
      <c r="F160" s="391"/>
      <c r="G160" s="391"/>
      <c r="H160" s="391"/>
      <c r="I160" s="391"/>
      <c r="J160" s="391"/>
      <c r="K160" s="391"/>
      <c r="L160" s="391"/>
      <c r="M160" s="391"/>
      <c r="N160" s="391"/>
      <c r="O160" s="391"/>
      <c r="P160" s="391"/>
      <c r="Q160" s="391"/>
      <c r="R160" s="391"/>
      <c r="S160" s="391"/>
      <c r="T160" s="391"/>
      <c r="U160" s="391"/>
      <c r="V160" s="391"/>
      <c r="W160" s="391"/>
      <c r="X160" s="391"/>
      <c r="Y160" s="391"/>
      <c r="Z160" s="391"/>
      <c r="AA160" s="391"/>
      <c r="AB160" s="391"/>
      <c r="AC160" s="391"/>
      <c r="AD160" s="391"/>
      <c r="AE160" s="391"/>
      <c r="AF160" s="391"/>
      <c r="AG160" s="391"/>
      <c r="AH160" s="391"/>
      <c r="AI160" s="391"/>
      <c r="AJ160" s="391"/>
      <c r="AK160" s="391"/>
      <c r="AL160" s="391"/>
      <c r="AM160" s="391"/>
      <c r="AN160" s="391"/>
      <c r="AO160" s="391"/>
      <c r="AP160" s="391"/>
      <c r="AQ160" s="391"/>
      <c r="AR160" s="391"/>
      <c r="AS160" s="391"/>
      <c r="AT160" s="391"/>
      <c r="AU160" s="391"/>
      <c r="AV160" s="391"/>
      <c r="AW160" s="391"/>
      <c r="AX160" s="391"/>
      <c r="AY160" s="391"/>
      <c r="AZ160" s="391"/>
      <c r="BA160" s="391"/>
      <c r="BB160" s="391"/>
      <c r="BC160" s="391"/>
      <c r="BD160" s="391"/>
      <c r="BE160" s="391"/>
      <c r="BF160" s="391"/>
      <c r="BG160" s="391"/>
      <c r="BH160" s="391"/>
      <c r="BI160" s="391"/>
      <c r="BJ160" s="391"/>
      <c r="BK160" s="391"/>
      <c r="BL160" s="391"/>
      <c r="BM160" s="391"/>
      <c r="BN160" s="391"/>
      <c r="BO160" s="391"/>
      <c r="BP160" s="391"/>
      <c r="BQ160" s="391"/>
      <c r="BR160" s="391"/>
      <c r="BS160" s="391"/>
      <c r="BT160" s="391"/>
      <c r="BU160" s="391"/>
      <c r="BV160" s="391"/>
      <c r="BW160" s="391"/>
      <c r="BX160" s="391"/>
      <c r="BY160" s="391"/>
      <c r="BZ160" s="391"/>
      <c r="CA160" s="391"/>
      <c r="CB160" s="391"/>
      <c r="CC160" s="391"/>
      <c r="CD160" s="391"/>
      <c r="CE160" s="391"/>
      <c r="CF160" s="391"/>
      <c r="CG160" s="391"/>
      <c r="CH160" s="391"/>
      <c r="CI160" s="391"/>
      <c r="CJ160" s="391"/>
      <c r="CK160" s="391"/>
      <c r="CL160" s="391"/>
      <c r="CM160" s="391"/>
      <c r="CN160" s="391"/>
      <c r="CO160" s="391"/>
      <c r="CP160" s="391"/>
      <c r="CQ160" s="391"/>
      <c r="CR160" s="391"/>
      <c r="CS160" s="391"/>
      <c r="CT160" s="391"/>
      <c r="CU160" s="391"/>
      <c r="CV160" s="391"/>
      <c r="CW160" s="391"/>
      <c r="CX160" s="391"/>
      <c r="CY160" s="391"/>
      <c r="CZ160" s="391"/>
      <c r="DA160" s="391"/>
      <c r="DB160" s="391"/>
      <c r="DC160" s="391"/>
      <c r="DD160" s="391"/>
      <c r="DE160" s="391"/>
      <c r="DF160" s="391"/>
      <c r="DG160" s="391"/>
      <c r="DH160" s="391"/>
      <c r="DI160" s="391"/>
      <c r="DJ160" s="391"/>
      <c r="DK160" s="391"/>
      <c r="DL160" s="391"/>
      <c r="DM160" s="391"/>
      <c r="DN160" s="391"/>
      <c r="DO160" s="391"/>
      <c r="DP160" s="391"/>
      <c r="DQ160" s="391"/>
      <c r="DR160" s="391"/>
      <c r="DS160" s="391"/>
      <c r="DT160" s="391"/>
      <c r="DU160" s="391"/>
      <c r="DV160" s="391"/>
      <c r="DW160" s="391"/>
      <c r="DX160" s="391"/>
      <c r="DY160" s="391"/>
      <c r="DZ160" s="391"/>
      <c r="EA160" s="391"/>
      <c r="EB160" s="391"/>
      <c r="EC160" s="391"/>
      <c r="ED160" s="391"/>
      <c r="EE160" s="391"/>
      <c r="EF160" s="391"/>
      <c r="EG160" s="391"/>
      <c r="EH160" s="391"/>
      <c r="EI160" s="391"/>
      <c r="EJ160" s="391"/>
      <c r="EK160" s="391"/>
      <c r="EL160" s="391"/>
      <c r="EM160" s="391"/>
      <c r="EN160" s="391"/>
      <c r="EO160" s="392"/>
    </row>
    <row r="161" spans="2:145" s="49" customFormat="1" ht="11.25" customHeight="1" hidden="1">
      <c r="B161" s="393">
        <v>1</v>
      </c>
      <c r="C161" s="394"/>
      <c r="D161" s="385" t="s">
        <v>95</v>
      </c>
      <c r="E161" s="395"/>
      <c r="F161" s="395"/>
      <c r="G161" s="395"/>
      <c r="H161" s="395"/>
      <c r="I161" s="395"/>
      <c r="J161" s="395"/>
      <c r="K161" s="395"/>
      <c r="L161" s="395"/>
      <c r="M161" s="395"/>
      <c r="N161" s="395"/>
      <c r="O161" s="395"/>
      <c r="P161" s="395"/>
      <c r="Q161" s="395"/>
      <c r="R161" s="395"/>
      <c r="S161" s="395"/>
      <c r="T161" s="395"/>
      <c r="U161" s="395"/>
      <c r="V161" s="395"/>
      <c r="W161" s="395"/>
      <c r="X161" s="396"/>
      <c r="Y161" s="385" t="s">
        <v>84</v>
      </c>
      <c r="Z161" s="395"/>
      <c r="AA161" s="395"/>
      <c r="AB161" s="395"/>
      <c r="AC161" s="395"/>
      <c r="AD161" s="395"/>
      <c r="AE161" s="395"/>
      <c r="AF161" s="395"/>
      <c r="AG161" s="396"/>
      <c r="AH161" s="385" t="s">
        <v>77</v>
      </c>
      <c r="AI161" s="395"/>
      <c r="AJ161" s="395"/>
      <c r="AK161" s="395"/>
      <c r="AL161" s="395"/>
      <c r="AM161" s="395"/>
      <c r="AN161" s="395"/>
      <c r="AO161" s="395"/>
      <c r="AP161" s="395"/>
      <c r="AQ161" s="395"/>
      <c r="AR161" s="395"/>
      <c r="AS161" s="395"/>
      <c r="AT161" s="395"/>
      <c r="AU161" s="395"/>
      <c r="AV161" s="395"/>
      <c r="AW161" s="395"/>
      <c r="AX161" s="395"/>
      <c r="AY161" s="395"/>
      <c r="AZ161" s="395"/>
      <c r="BA161" s="395"/>
      <c r="BB161" s="395"/>
      <c r="BC161" s="395"/>
      <c r="BD161" s="395"/>
      <c r="BE161" s="395"/>
      <c r="BF161" s="395"/>
      <c r="BG161" s="395"/>
      <c r="BH161" s="396"/>
      <c r="BI161" s="40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2"/>
      <c r="BV161" s="397"/>
      <c r="BW161" s="398"/>
      <c r="BX161" s="398"/>
      <c r="BY161" s="398"/>
      <c r="BZ161" s="398"/>
      <c r="CA161" s="398"/>
      <c r="CB161" s="398"/>
      <c r="CC161" s="398"/>
      <c r="CD161" s="398"/>
      <c r="CE161" s="398"/>
      <c r="CF161" s="398"/>
      <c r="CG161" s="398"/>
      <c r="CH161" s="398"/>
      <c r="CI161" s="399"/>
      <c r="CJ161" s="40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2"/>
      <c r="CY161" s="397"/>
      <c r="CZ161" s="398"/>
      <c r="DA161" s="398"/>
      <c r="DB161" s="398"/>
      <c r="DC161" s="398"/>
      <c r="DD161" s="398"/>
      <c r="DE161" s="398"/>
      <c r="DF161" s="398"/>
      <c r="DG161" s="398"/>
      <c r="DH161" s="398"/>
      <c r="DI161" s="398"/>
      <c r="DJ161" s="398"/>
      <c r="DK161" s="398"/>
      <c r="DL161" s="398"/>
      <c r="DM161" s="399"/>
      <c r="DN161" s="40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2"/>
      <c r="EB161" s="40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2"/>
    </row>
    <row r="162" spans="2:145" s="49" customFormat="1" ht="11.25" customHeight="1" hidden="1">
      <c r="B162" s="57"/>
      <c r="C162" s="58"/>
      <c r="D162" s="390" t="s">
        <v>89</v>
      </c>
      <c r="E162" s="391"/>
      <c r="F162" s="391"/>
      <c r="G162" s="391"/>
      <c r="H162" s="391"/>
      <c r="I162" s="391"/>
      <c r="J162" s="391"/>
      <c r="K162" s="391"/>
      <c r="L162" s="391"/>
      <c r="M162" s="391"/>
      <c r="N162" s="391"/>
      <c r="O162" s="391"/>
      <c r="P162" s="391"/>
      <c r="Q162" s="391"/>
      <c r="R162" s="391"/>
      <c r="S162" s="391"/>
      <c r="T162" s="391"/>
      <c r="U162" s="391"/>
      <c r="V162" s="391"/>
      <c r="W162" s="391"/>
      <c r="X162" s="391"/>
      <c r="Y162" s="391"/>
      <c r="Z162" s="391"/>
      <c r="AA162" s="391"/>
      <c r="AB162" s="391"/>
      <c r="AC162" s="391"/>
      <c r="AD162" s="391"/>
      <c r="AE162" s="391"/>
      <c r="AF162" s="391"/>
      <c r="AG162" s="391"/>
      <c r="AH162" s="391"/>
      <c r="AI162" s="391"/>
      <c r="AJ162" s="391"/>
      <c r="AK162" s="391"/>
      <c r="AL162" s="391"/>
      <c r="AM162" s="391"/>
      <c r="AN162" s="391"/>
      <c r="AO162" s="391"/>
      <c r="AP162" s="391"/>
      <c r="AQ162" s="391"/>
      <c r="AR162" s="391"/>
      <c r="AS162" s="391"/>
      <c r="AT162" s="391"/>
      <c r="AU162" s="391"/>
      <c r="AV162" s="391"/>
      <c r="AW162" s="391"/>
      <c r="AX162" s="391"/>
      <c r="AY162" s="391"/>
      <c r="AZ162" s="391"/>
      <c r="BA162" s="391"/>
      <c r="BB162" s="391"/>
      <c r="BC162" s="391"/>
      <c r="BD162" s="391"/>
      <c r="BE162" s="391"/>
      <c r="BF162" s="391"/>
      <c r="BG162" s="391"/>
      <c r="BH162" s="391"/>
      <c r="BI162" s="391"/>
      <c r="BJ162" s="391"/>
      <c r="BK162" s="391"/>
      <c r="BL162" s="391"/>
      <c r="BM162" s="391"/>
      <c r="BN162" s="391"/>
      <c r="BO162" s="391"/>
      <c r="BP162" s="391"/>
      <c r="BQ162" s="391"/>
      <c r="BR162" s="391"/>
      <c r="BS162" s="391"/>
      <c r="BT162" s="391"/>
      <c r="BU162" s="391"/>
      <c r="BV162" s="391"/>
      <c r="BW162" s="391"/>
      <c r="BX162" s="391"/>
      <c r="BY162" s="391"/>
      <c r="BZ162" s="391"/>
      <c r="CA162" s="391"/>
      <c r="CB162" s="391"/>
      <c r="CC162" s="391"/>
      <c r="CD162" s="391"/>
      <c r="CE162" s="391"/>
      <c r="CF162" s="391"/>
      <c r="CG162" s="391"/>
      <c r="CH162" s="391"/>
      <c r="CI162" s="391"/>
      <c r="CJ162" s="391"/>
      <c r="CK162" s="391"/>
      <c r="CL162" s="391"/>
      <c r="CM162" s="391"/>
      <c r="CN162" s="391"/>
      <c r="CO162" s="391"/>
      <c r="CP162" s="391"/>
      <c r="CQ162" s="391"/>
      <c r="CR162" s="391"/>
      <c r="CS162" s="391"/>
      <c r="CT162" s="391"/>
      <c r="CU162" s="391"/>
      <c r="CV162" s="391"/>
      <c r="CW162" s="391"/>
      <c r="CX162" s="391"/>
      <c r="CY162" s="391"/>
      <c r="CZ162" s="391"/>
      <c r="DA162" s="391"/>
      <c r="DB162" s="391"/>
      <c r="DC162" s="391"/>
      <c r="DD162" s="391"/>
      <c r="DE162" s="391"/>
      <c r="DF162" s="391"/>
      <c r="DG162" s="391"/>
      <c r="DH162" s="391"/>
      <c r="DI162" s="391"/>
      <c r="DJ162" s="391"/>
      <c r="DK162" s="391"/>
      <c r="DL162" s="391"/>
      <c r="DM162" s="391"/>
      <c r="DN162" s="391"/>
      <c r="DO162" s="391"/>
      <c r="DP162" s="391"/>
      <c r="DQ162" s="391"/>
      <c r="DR162" s="391"/>
      <c r="DS162" s="391"/>
      <c r="DT162" s="391"/>
      <c r="DU162" s="391"/>
      <c r="DV162" s="391"/>
      <c r="DW162" s="391"/>
      <c r="DX162" s="391"/>
      <c r="DY162" s="391"/>
      <c r="DZ162" s="391"/>
      <c r="EA162" s="391"/>
      <c r="EB162" s="391"/>
      <c r="EC162" s="391"/>
      <c r="ED162" s="391"/>
      <c r="EE162" s="391"/>
      <c r="EF162" s="391"/>
      <c r="EG162" s="391"/>
      <c r="EH162" s="391"/>
      <c r="EI162" s="391"/>
      <c r="EJ162" s="391"/>
      <c r="EK162" s="391"/>
      <c r="EL162" s="391"/>
      <c r="EM162" s="391"/>
      <c r="EN162" s="391"/>
      <c r="EO162" s="392"/>
    </row>
    <row r="163" spans="2:145" s="49" customFormat="1" ht="21.75" customHeight="1" hidden="1">
      <c r="B163" s="393">
        <v>1</v>
      </c>
      <c r="C163" s="394"/>
      <c r="D163" s="385" t="s">
        <v>96</v>
      </c>
      <c r="E163" s="395"/>
      <c r="F163" s="395"/>
      <c r="G163" s="395"/>
      <c r="H163" s="395"/>
      <c r="I163" s="395"/>
      <c r="J163" s="395"/>
      <c r="K163" s="395"/>
      <c r="L163" s="395"/>
      <c r="M163" s="395"/>
      <c r="N163" s="395"/>
      <c r="O163" s="395"/>
      <c r="P163" s="395"/>
      <c r="Q163" s="395"/>
      <c r="R163" s="395"/>
      <c r="S163" s="395"/>
      <c r="T163" s="395"/>
      <c r="U163" s="395"/>
      <c r="V163" s="395"/>
      <c r="W163" s="395"/>
      <c r="X163" s="396"/>
      <c r="Y163" s="385" t="s">
        <v>97</v>
      </c>
      <c r="Z163" s="395"/>
      <c r="AA163" s="395"/>
      <c r="AB163" s="395"/>
      <c r="AC163" s="395"/>
      <c r="AD163" s="395"/>
      <c r="AE163" s="395"/>
      <c r="AF163" s="395"/>
      <c r="AG163" s="396"/>
      <c r="AH163" s="385" t="s">
        <v>77</v>
      </c>
      <c r="AI163" s="395"/>
      <c r="AJ163" s="395"/>
      <c r="AK163" s="395"/>
      <c r="AL163" s="395"/>
      <c r="AM163" s="395"/>
      <c r="AN163" s="395"/>
      <c r="AO163" s="395"/>
      <c r="AP163" s="395"/>
      <c r="AQ163" s="395"/>
      <c r="AR163" s="395"/>
      <c r="AS163" s="395"/>
      <c r="AT163" s="395"/>
      <c r="AU163" s="395"/>
      <c r="AV163" s="395"/>
      <c r="AW163" s="395"/>
      <c r="AX163" s="395"/>
      <c r="AY163" s="395"/>
      <c r="AZ163" s="395"/>
      <c r="BA163" s="395"/>
      <c r="BB163" s="395"/>
      <c r="BC163" s="395"/>
      <c r="BD163" s="395"/>
      <c r="BE163" s="395"/>
      <c r="BF163" s="395"/>
      <c r="BG163" s="395"/>
      <c r="BH163" s="396"/>
      <c r="BI163" s="40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2"/>
      <c r="BV163" s="397"/>
      <c r="BW163" s="398"/>
      <c r="BX163" s="398"/>
      <c r="BY163" s="398"/>
      <c r="BZ163" s="398"/>
      <c r="CA163" s="398"/>
      <c r="CB163" s="398"/>
      <c r="CC163" s="398"/>
      <c r="CD163" s="398"/>
      <c r="CE163" s="398"/>
      <c r="CF163" s="398"/>
      <c r="CG163" s="398"/>
      <c r="CH163" s="398"/>
      <c r="CI163" s="399"/>
      <c r="CJ163" s="40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2"/>
      <c r="CY163" s="397"/>
      <c r="CZ163" s="398"/>
      <c r="DA163" s="398"/>
      <c r="DB163" s="398"/>
      <c r="DC163" s="398"/>
      <c r="DD163" s="398"/>
      <c r="DE163" s="398"/>
      <c r="DF163" s="398"/>
      <c r="DG163" s="398"/>
      <c r="DH163" s="398"/>
      <c r="DI163" s="398"/>
      <c r="DJ163" s="398"/>
      <c r="DK163" s="398"/>
      <c r="DL163" s="398"/>
      <c r="DM163" s="399"/>
      <c r="DN163" s="40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2"/>
      <c r="EB163" s="40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2"/>
    </row>
    <row r="164" s="49" customFormat="1" ht="11.25" customHeight="1"/>
    <row r="165" spans="2:157" s="49" customFormat="1" ht="11.25" customHeight="1">
      <c r="B165" s="376" t="s">
        <v>98</v>
      </c>
      <c r="C165" s="376"/>
      <c r="D165" s="376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376"/>
      <c r="P165" s="376"/>
      <c r="Q165" s="376"/>
      <c r="R165" s="376"/>
      <c r="S165" s="376"/>
      <c r="T165" s="376"/>
      <c r="U165" s="376"/>
      <c r="V165" s="376"/>
      <c r="W165" s="376"/>
      <c r="X165" s="376"/>
      <c r="Y165" s="376"/>
      <c r="Z165" s="376"/>
      <c r="AA165" s="376"/>
      <c r="AB165" s="376"/>
      <c r="AC165" s="376"/>
      <c r="AD165" s="376"/>
      <c r="AE165" s="376"/>
      <c r="AF165" s="376"/>
      <c r="AG165" s="376"/>
      <c r="AH165" s="376"/>
      <c r="AI165" s="376"/>
      <c r="AJ165" s="376"/>
      <c r="AK165" s="376"/>
      <c r="AL165" s="376"/>
      <c r="AM165" s="376"/>
      <c r="AN165" s="376"/>
      <c r="AO165" s="376"/>
      <c r="AP165" s="376"/>
      <c r="AQ165" s="376"/>
      <c r="AR165" s="376"/>
      <c r="AS165" s="376"/>
      <c r="AT165" s="376"/>
      <c r="AU165" s="376"/>
      <c r="AV165" s="376"/>
      <c r="AW165" s="376"/>
      <c r="AX165" s="376"/>
      <c r="AY165" s="376"/>
      <c r="AZ165" s="376"/>
      <c r="BA165" s="376"/>
      <c r="BB165" s="376"/>
      <c r="BC165" s="376"/>
      <c r="BD165" s="376"/>
      <c r="BE165" s="376"/>
      <c r="BF165" s="376"/>
      <c r="BG165" s="376"/>
      <c r="BH165" s="376"/>
      <c r="BI165" s="376"/>
      <c r="BJ165" s="376"/>
      <c r="BK165" s="376"/>
      <c r="BL165" s="376"/>
      <c r="BM165" s="376"/>
      <c r="BN165" s="376"/>
      <c r="BO165" s="376"/>
      <c r="BP165" s="376"/>
      <c r="BQ165" s="376"/>
      <c r="BR165" s="376"/>
      <c r="BS165" s="376"/>
      <c r="BT165" s="376"/>
      <c r="BU165" s="376"/>
      <c r="BV165" s="376"/>
      <c r="BW165" s="376"/>
      <c r="BX165" s="376"/>
      <c r="BY165" s="376"/>
      <c r="BZ165" s="376"/>
      <c r="CA165" s="376"/>
      <c r="CB165" s="376"/>
      <c r="CC165" s="376"/>
      <c r="CD165" s="376"/>
      <c r="CE165" s="376"/>
      <c r="CF165" s="376"/>
      <c r="CG165" s="376"/>
      <c r="CH165" s="376"/>
      <c r="CI165" s="376"/>
      <c r="CJ165" s="376"/>
      <c r="CK165" s="376"/>
      <c r="CL165" s="376"/>
      <c r="CM165" s="376"/>
      <c r="CN165" s="376"/>
      <c r="CO165" s="376"/>
      <c r="CP165" s="376"/>
      <c r="CQ165" s="376"/>
      <c r="CR165" s="376"/>
      <c r="CS165" s="376"/>
      <c r="CT165" s="376"/>
      <c r="CU165" s="376"/>
      <c r="CV165" s="376"/>
      <c r="CW165" s="376"/>
      <c r="CX165" s="376"/>
      <c r="CY165" s="376"/>
      <c r="CZ165" s="376"/>
      <c r="DA165" s="376"/>
      <c r="DB165" s="376"/>
      <c r="DC165" s="376"/>
      <c r="DD165" s="376"/>
      <c r="DE165" s="376"/>
      <c r="DF165" s="376"/>
      <c r="DG165" s="376"/>
      <c r="DH165" s="376"/>
      <c r="DI165" s="376"/>
      <c r="DJ165" s="376"/>
      <c r="DK165" s="376"/>
      <c r="DL165" s="376"/>
      <c r="DM165" s="376"/>
      <c r="DN165" s="376"/>
      <c r="DO165" s="376"/>
      <c r="DP165" s="376"/>
      <c r="DQ165" s="376"/>
      <c r="DR165" s="376"/>
      <c r="DS165" s="376"/>
      <c r="DT165" s="376"/>
      <c r="DU165" s="376"/>
      <c r="DV165" s="376"/>
      <c r="DW165" s="376"/>
      <c r="DX165" s="376"/>
      <c r="DY165" s="376"/>
      <c r="DZ165" s="376"/>
      <c r="EA165" s="376"/>
      <c r="EB165" s="376"/>
      <c r="EC165" s="376"/>
      <c r="ED165" s="376"/>
      <c r="EE165" s="376"/>
      <c r="EF165" s="376"/>
      <c r="EG165" s="376"/>
      <c r="EH165" s="376"/>
      <c r="EI165" s="376"/>
      <c r="EJ165" s="376"/>
      <c r="EK165" s="376"/>
      <c r="EL165" s="376"/>
      <c r="EM165" s="376"/>
      <c r="EN165" s="376"/>
      <c r="EO165" s="376"/>
      <c r="EP165" s="376"/>
      <c r="EQ165" s="376"/>
      <c r="ER165" s="376"/>
      <c r="ES165" s="376"/>
      <c r="ET165" s="376"/>
      <c r="EU165" s="376"/>
      <c r="EV165" s="376"/>
      <c r="EW165" s="376"/>
      <c r="EX165" s="376"/>
      <c r="EY165" s="376"/>
      <c r="EZ165" s="376"/>
      <c r="FA165" s="376"/>
    </row>
    <row r="166" s="49" customFormat="1" ht="11.25" customHeight="1"/>
    <row r="167" spans="2:146" s="55" customFormat="1" ht="20.25" customHeight="1">
      <c r="B167" s="311" t="s">
        <v>17</v>
      </c>
      <c r="C167" s="311"/>
      <c r="D167" s="311" t="s">
        <v>65</v>
      </c>
      <c r="E167" s="31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7" t="s">
        <v>66</v>
      </c>
      <c r="Z167" s="317"/>
      <c r="AA167" s="317"/>
      <c r="AB167" s="317"/>
      <c r="AC167" s="317"/>
      <c r="AD167" s="317"/>
      <c r="AE167" s="317"/>
      <c r="AF167" s="317"/>
      <c r="AG167" s="317"/>
      <c r="AH167" s="317"/>
      <c r="AI167" s="317" t="s">
        <v>67</v>
      </c>
      <c r="AJ167" s="317"/>
      <c r="AK167" s="317"/>
      <c r="AL167" s="317"/>
      <c r="AM167" s="317"/>
      <c r="AN167" s="317"/>
      <c r="AO167" s="317"/>
      <c r="AP167" s="317"/>
      <c r="AQ167" s="317"/>
      <c r="AR167" s="317"/>
      <c r="AS167" s="317"/>
      <c r="AT167" s="317"/>
      <c r="AU167" s="317"/>
      <c r="AV167" s="317"/>
      <c r="AW167" s="317"/>
      <c r="AX167" s="317"/>
      <c r="AY167" s="317"/>
      <c r="AZ167" s="317"/>
      <c r="BA167" s="317"/>
      <c r="BB167" s="317"/>
      <c r="BC167" s="317"/>
      <c r="BD167" s="317"/>
      <c r="BE167" s="317"/>
      <c r="BF167" s="317"/>
      <c r="BG167" s="317"/>
      <c r="BH167" s="317"/>
      <c r="BI167" s="317"/>
      <c r="BJ167" s="288" t="s">
        <v>36</v>
      </c>
      <c r="BK167" s="288"/>
      <c r="BL167" s="288"/>
      <c r="BM167" s="288"/>
      <c r="BN167" s="288"/>
      <c r="BO167" s="288"/>
      <c r="BP167" s="288"/>
      <c r="BQ167" s="288"/>
      <c r="BR167" s="288"/>
      <c r="BS167" s="288"/>
      <c r="BT167" s="288"/>
      <c r="BU167" s="288"/>
      <c r="BV167" s="288"/>
      <c r="BW167" s="288"/>
      <c r="BX167" s="288"/>
      <c r="BY167" s="288"/>
      <c r="BZ167" s="288"/>
      <c r="CA167" s="288"/>
      <c r="CB167" s="288"/>
      <c r="CC167" s="288"/>
      <c r="CD167" s="288"/>
      <c r="CE167" s="288"/>
      <c r="CF167" s="288"/>
      <c r="CG167" s="288"/>
      <c r="CH167" s="288"/>
      <c r="CI167" s="288"/>
      <c r="CJ167" s="288"/>
      <c r="CK167" s="288"/>
      <c r="CL167" s="288"/>
      <c r="CM167" s="288"/>
      <c r="CN167" s="288"/>
      <c r="CO167" s="288"/>
      <c r="CP167" s="288"/>
      <c r="CQ167" s="288"/>
      <c r="CR167" s="288"/>
      <c r="CS167" s="288"/>
      <c r="CT167" s="288"/>
      <c r="CU167" s="288"/>
      <c r="CV167" s="288"/>
      <c r="CW167" s="288"/>
      <c r="CX167" s="288"/>
      <c r="CY167" s="288"/>
      <c r="CZ167" s="288"/>
      <c r="DA167" s="288" t="s">
        <v>186</v>
      </c>
      <c r="DB167" s="288"/>
      <c r="DC167" s="288"/>
      <c r="DD167" s="288"/>
      <c r="DE167" s="288"/>
      <c r="DF167" s="288"/>
      <c r="DG167" s="288"/>
      <c r="DH167" s="288"/>
      <c r="DI167" s="288"/>
      <c r="DJ167" s="288"/>
      <c r="DK167" s="288"/>
      <c r="DL167" s="288"/>
      <c r="DM167" s="288"/>
      <c r="DN167" s="288"/>
      <c r="DO167" s="288"/>
      <c r="DP167" s="288"/>
      <c r="DQ167" s="288"/>
      <c r="DR167" s="288"/>
      <c r="DS167" s="288"/>
      <c r="DT167" s="288"/>
      <c r="DU167" s="288"/>
      <c r="DV167" s="288"/>
      <c r="DW167" s="288"/>
      <c r="DX167" s="288"/>
      <c r="DY167" s="288"/>
      <c r="DZ167" s="288"/>
      <c r="EA167" s="288"/>
      <c r="EB167" s="288"/>
      <c r="EC167" s="288"/>
      <c r="ED167" s="288"/>
      <c r="EE167" s="288"/>
      <c r="EF167" s="288"/>
      <c r="EG167" s="288"/>
      <c r="EH167" s="288"/>
      <c r="EI167" s="288"/>
      <c r="EJ167" s="288"/>
      <c r="EK167" s="288"/>
      <c r="EL167" s="288"/>
      <c r="EM167" s="288"/>
      <c r="EN167" s="288"/>
      <c r="EO167" s="288"/>
      <c r="EP167" s="288"/>
    </row>
    <row r="168" spans="2:146" s="55" customFormat="1" ht="27.75" customHeight="1">
      <c r="B168" s="312"/>
      <c r="C168" s="314"/>
      <c r="D168" s="312"/>
      <c r="E168" s="313"/>
      <c r="F168" s="313"/>
      <c r="G168" s="313"/>
      <c r="H168" s="313"/>
      <c r="I168" s="313"/>
      <c r="J168" s="313"/>
      <c r="K168" s="313"/>
      <c r="L168" s="313"/>
      <c r="M168" s="313"/>
      <c r="N168" s="313"/>
      <c r="O168" s="313"/>
      <c r="P168" s="313"/>
      <c r="Q168" s="313"/>
      <c r="R168" s="313"/>
      <c r="S168" s="313"/>
      <c r="T168" s="313"/>
      <c r="U168" s="313"/>
      <c r="V168" s="313"/>
      <c r="W168" s="313"/>
      <c r="X168" s="314"/>
      <c r="Y168" s="312"/>
      <c r="Z168" s="313"/>
      <c r="AA168" s="313"/>
      <c r="AB168" s="313"/>
      <c r="AC168" s="313"/>
      <c r="AD168" s="313"/>
      <c r="AE168" s="313"/>
      <c r="AF168" s="313"/>
      <c r="AG168" s="313"/>
      <c r="AH168" s="313"/>
      <c r="AI168" s="312"/>
      <c r="AJ168" s="313"/>
      <c r="AK168" s="313"/>
      <c r="AL168" s="313"/>
      <c r="AM168" s="313"/>
      <c r="AN168" s="313"/>
      <c r="AO168" s="313"/>
      <c r="AP168" s="313"/>
      <c r="AQ168" s="313"/>
      <c r="AR168" s="313"/>
      <c r="AS168" s="313"/>
      <c r="AT168" s="313"/>
      <c r="AU168" s="313"/>
      <c r="AV168" s="313"/>
      <c r="AW168" s="313"/>
      <c r="AX168" s="313"/>
      <c r="AY168" s="313"/>
      <c r="AZ168" s="313"/>
      <c r="BA168" s="313"/>
      <c r="BB168" s="313"/>
      <c r="BC168" s="313"/>
      <c r="BD168" s="313"/>
      <c r="BE168" s="313"/>
      <c r="BF168" s="313"/>
      <c r="BG168" s="313"/>
      <c r="BH168" s="313"/>
      <c r="BI168" s="313"/>
      <c r="BJ168" s="288" t="s">
        <v>68</v>
      </c>
      <c r="BK168" s="288"/>
      <c r="BL168" s="288"/>
      <c r="BM168" s="288"/>
      <c r="BN168" s="288"/>
      <c r="BO168" s="288"/>
      <c r="BP168" s="288"/>
      <c r="BQ168" s="288"/>
      <c r="BR168" s="288"/>
      <c r="BS168" s="288"/>
      <c r="BT168" s="288"/>
      <c r="BU168" s="288"/>
      <c r="BV168" s="288"/>
      <c r="BW168" s="288"/>
      <c r="BX168" s="288"/>
      <c r="BY168" s="288"/>
      <c r="BZ168" s="288" t="s">
        <v>24</v>
      </c>
      <c r="CA168" s="288"/>
      <c r="CB168" s="288"/>
      <c r="CC168" s="288"/>
      <c r="CD168" s="288"/>
      <c r="CE168" s="288"/>
      <c r="CF168" s="288"/>
      <c r="CG168" s="288"/>
      <c r="CH168" s="288"/>
      <c r="CI168" s="288"/>
      <c r="CJ168" s="288"/>
      <c r="CK168" s="288"/>
      <c r="CL168" s="288"/>
      <c r="CM168" s="288"/>
      <c r="CN168" s="288"/>
      <c r="CO168" s="288"/>
      <c r="CP168" s="288"/>
      <c r="CQ168" s="288"/>
      <c r="CR168" s="288"/>
      <c r="CS168" s="288"/>
      <c r="CT168" s="288"/>
      <c r="CU168" s="288"/>
      <c r="CV168" s="288"/>
      <c r="CW168" s="288"/>
      <c r="CX168" s="288"/>
      <c r="CY168" s="288"/>
      <c r="CZ168" s="288"/>
      <c r="DA168" s="288" t="s">
        <v>68</v>
      </c>
      <c r="DB168" s="288"/>
      <c r="DC168" s="288"/>
      <c r="DD168" s="288"/>
      <c r="DE168" s="288"/>
      <c r="DF168" s="288"/>
      <c r="DG168" s="288"/>
      <c r="DH168" s="288"/>
      <c r="DI168" s="288"/>
      <c r="DJ168" s="288"/>
      <c r="DK168" s="288"/>
      <c r="DL168" s="288"/>
      <c r="DM168" s="288"/>
      <c r="DN168" s="288"/>
      <c r="DO168" s="288"/>
      <c r="DP168" s="288"/>
      <c r="DQ168" s="288"/>
      <c r="DR168" s="288"/>
      <c r="DS168" s="288" t="s">
        <v>24</v>
      </c>
      <c r="DT168" s="288"/>
      <c r="DU168" s="288"/>
      <c r="DV168" s="288"/>
      <c r="DW168" s="288"/>
      <c r="DX168" s="288"/>
      <c r="DY168" s="288"/>
      <c r="DZ168" s="288"/>
      <c r="EA168" s="288"/>
      <c r="EB168" s="288"/>
      <c r="EC168" s="288"/>
      <c r="ED168" s="288"/>
      <c r="EE168" s="288"/>
      <c r="EF168" s="288"/>
      <c r="EG168" s="288"/>
      <c r="EH168" s="288"/>
      <c r="EI168" s="288"/>
      <c r="EJ168" s="288"/>
      <c r="EK168" s="288"/>
      <c r="EL168" s="288"/>
      <c r="EM168" s="288"/>
      <c r="EN168" s="288"/>
      <c r="EO168" s="288"/>
      <c r="EP168" s="288"/>
    </row>
    <row r="169" spans="2:146" s="49" customFormat="1" ht="11.25" customHeight="1">
      <c r="B169" s="284">
        <v>1</v>
      </c>
      <c r="C169" s="284"/>
      <c r="D169" s="284">
        <v>2</v>
      </c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>
        <v>3</v>
      </c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>
        <v>4</v>
      </c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>
        <v>5</v>
      </c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>
        <v>6</v>
      </c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>
        <v>7</v>
      </c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>
        <v>8</v>
      </c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  <c r="EO169" s="284"/>
      <c r="EP169" s="284"/>
    </row>
    <row r="170" spans="2:145" s="56" customFormat="1" ht="12" customHeight="1">
      <c r="B170" s="389" t="str">
        <f>B132</f>
        <v>0810160</v>
      </c>
      <c r="C170" s="389"/>
      <c r="D170" s="387" t="str">
        <f>D132</f>
        <v>Керівництво і управління у відповідній сфері у містах (місті Києві), селищах, селах, об'єднаних територіальних громадах</v>
      </c>
      <c r="E170" s="387"/>
      <c r="F170" s="387"/>
      <c r="G170" s="387"/>
      <c r="H170" s="387"/>
      <c r="I170" s="387"/>
      <c r="J170" s="387"/>
      <c r="K170" s="387"/>
      <c r="L170" s="387"/>
      <c r="M170" s="387"/>
      <c r="N170" s="387"/>
      <c r="O170" s="387"/>
      <c r="P170" s="387"/>
      <c r="Q170" s="387"/>
      <c r="R170" s="387"/>
      <c r="S170" s="387"/>
      <c r="T170" s="387"/>
      <c r="U170" s="387"/>
      <c r="V170" s="387"/>
      <c r="W170" s="387"/>
      <c r="X170" s="387"/>
      <c r="Y170" s="387"/>
      <c r="Z170" s="387"/>
      <c r="AA170" s="387"/>
      <c r="AB170" s="387"/>
      <c r="AC170" s="387"/>
      <c r="AD170" s="387"/>
      <c r="AE170" s="387"/>
      <c r="AF170" s="387"/>
      <c r="AG170" s="387"/>
      <c r="AH170" s="387"/>
      <c r="AI170" s="387"/>
      <c r="AJ170" s="387"/>
      <c r="AK170" s="387"/>
      <c r="AL170" s="387"/>
      <c r="AM170" s="387"/>
      <c r="AN170" s="387"/>
      <c r="AO170" s="387"/>
      <c r="AP170" s="387"/>
      <c r="AQ170" s="387"/>
      <c r="AR170" s="387"/>
      <c r="AS170" s="387"/>
      <c r="AT170" s="387"/>
      <c r="AU170" s="387"/>
      <c r="AV170" s="387"/>
      <c r="AW170" s="387"/>
      <c r="AX170" s="387"/>
      <c r="AY170" s="387"/>
      <c r="AZ170" s="387"/>
      <c r="BA170" s="387"/>
      <c r="BB170" s="387"/>
      <c r="BC170" s="387"/>
      <c r="BD170" s="387"/>
      <c r="BE170" s="387"/>
      <c r="BF170" s="387"/>
      <c r="BG170" s="387"/>
      <c r="BH170" s="387"/>
      <c r="BI170" s="387"/>
      <c r="BJ170" s="387"/>
      <c r="BK170" s="387"/>
      <c r="BL170" s="387"/>
      <c r="BM170" s="387"/>
      <c r="BN170" s="387"/>
      <c r="BO170" s="387"/>
      <c r="BP170" s="387"/>
      <c r="BQ170" s="387"/>
      <c r="BR170" s="387"/>
      <c r="BS170" s="387"/>
      <c r="BT170" s="387"/>
      <c r="BU170" s="387"/>
      <c r="BV170" s="387"/>
      <c r="BW170" s="387"/>
      <c r="BX170" s="387"/>
      <c r="BY170" s="387"/>
      <c r="BZ170" s="387"/>
      <c r="CA170" s="387"/>
      <c r="CB170" s="387"/>
      <c r="CC170" s="387"/>
      <c r="CD170" s="387"/>
      <c r="CE170" s="387"/>
      <c r="CF170" s="387"/>
      <c r="CG170" s="387"/>
      <c r="CH170" s="387"/>
      <c r="CI170" s="387"/>
      <c r="CJ170" s="387"/>
      <c r="CK170" s="387"/>
      <c r="CL170" s="387"/>
      <c r="CM170" s="387"/>
      <c r="CN170" s="387"/>
      <c r="CO170" s="387"/>
      <c r="CP170" s="387"/>
      <c r="CQ170" s="387"/>
      <c r="CR170" s="387"/>
      <c r="CS170" s="387"/>
      <c r="CT170" s="387"/>
      <c r="CU170" s="387"/>
      <c r="CV170" s="387"/>
      <c r="CW170" s="387"/>
      <c r="CX170" s="387"/>
      <c r="CY170" s="387"/>
      <c r="CZ170" s="387"/>
      <c r="DA170" s="387"/>
      <c r="DB170" s="387"/>
      <c r="DC170" s="387"/>
      <c r="DD170" s="387"/>
      <c r="DE170" s="387"/>
      <c r="DF170" s="387"/>
      <c r="DG170" s="387"/>
      <c r="DH170" s="387"/>
      <c r="DI170" s="387"/>
      <c r="DJ170" s="387"/>
      <c r="DK170" s="387"/>
      <c r="DL170" s="387"/>
      <c r="DM170" s="387"/>
      <c r="DN170" s="387"/>
      <c r="DO170" s="387"/>
      <c r="DP170" s="387"/>
      <c r="DQ170" s="387"/>
      <c r="DR170" s="387"/>
      <c r="DS170" s="387"/>
      <c r="DT170" s="387"/>
      <c r="DU170" s="387"/>
      <c r="DV170" s="387"/>
      <c r="DW170" s="387"/>
      <c r="DX170" s="387"/>
      <c r="DY170" s="387"/>
      <c r="DZ170" s="387"/>
      <c r="EA170" s="387"/>
      <c r="EB170" s="387"/>
      <c r="EC170" s="387"/>
      <c r="ED170" s="387"/>
      <c r="EE170" s="387"/>
      <c r="EF170" s="387"/>
      <c r="EG170" s="387"/>
      <c r="EH170" s="387"/>
      <c r="EI170" s="387"/>
      <c r="EJ170" s="387"/>
      <c r="EK170" s="387"/>
      <c r="EL170" s="387"/>
      <c r="EM170" s="387"/>
      <c r="EN170" s="387"/>
      <c r="EO170" s="387"/>
    </row>
    <row r="171" spans="2:145" s="56" customFormat="1" ht="12" customHeight="1">
      <c r="B171" s="386" t="s">
        <v>69</v>
      </c>
      <c r="C171" s="386"/>
      <c r="D171" s="387" t="str">
        <f>D133</f>
        <v>Здійснення  наданих законодавством повноважень у сфері праці та соціального захисту населення </v>
      </c>
      <c r="E171" s="387"/>
      <c r="F171" s="387"/>
      <c r="G171" s="387"/>
      <c r="H171" s="387"/>
      <c r="I171" s="387"/>
      <c r="J171" s="387"/>
      <c r="K171" s="387"/>
      <c r="L171" s="387"/>
      <c r="M171" s="387"/>
      <c r="N171" s="387"/>
      <c r="O171" s="387"/>
      <c r="P171" s="387"/>
      <c r="Q171" s="387"/>
      <c r="R171" s="387"/>
      <c r="S171" s="387"/>
      <c r="T171" s="387"/>
      <c r="U171" s="387"/>
      <c r="V171" s="387"/>
      <c r="W171" s="387"/>
      <c r="X171" s="387"/>
      <c r="Y171" s="387"/>
      <c r="Z171" s="387"/>
      <c r="AA171" s="387"/>
      <c r="AB171" s="387"/>
      <c r="AC171" s="387"/>
      <c r="AD171" s="387"/>
      <c r="AE171" s="387"/>
      <c r="AF171" s="387"/>
      <c r="AG171" s="387"/>
      <c r="AH171" s="387"/>
      <c r="AI171" s="387"/>
      <c r="AJ171" s="387"/>
      <c r="AK171" s="387"/>
      <c r="AL171" s="387"/>
      <c r="AM171" s="387"/>
      <c r="AN171" s="387"/>
      <c r="AO171" s="387"/>
      <c r="AP171" s="387"/>
      <c r="AQ171" s="387"/>
      <c r="AR171" s="387"/>
      <c r="AS171" s="387"/>
      <c r="AT171" s="387"/>
      <c r="AU171" s="387"/>
      <c r="AV171" s="387"/>
      <c r="AW171" s="387"/>
      <c r="AX171" s="387"/>
      <c r="AY171" s="387"/>
      <c r="AZ171" s="387"/>
      <c r="BA171" s="387"/>
      <c r="BB171" s="387"/>
      <c r="BC171" s="387"/>
      <c r="BD171" s="387"/>
      <c r="BE171" s="387"/>
      <c r="BF171" s="387"/>
      <c r="BG171" s="387"/>
      <c r="BH171" s="387"/>
      <c r="BI171" s="387"/>
      <c r="BJ171" s="387"/>
      <c r="BK171" s="387"/>
      <c r="BL171" s="387"/>
      <c r="BM171" s="387"/>
      <c r="BN171" s="387"/>
      <c r="BO171" s="387"/>
      <c r="BP171" s="387"/>
      <c r="BQ171" s="387"/>
      <c r="BR171" s="387"/>
      <c r="BS171" s="387"/>
      <c r="BT171" s="387"/>
      <c r="BU171" s="387"/>
      <c r="BV171" s="387"/>
      <c r="BW171" s="387"/>
      <c r="BX171" s="387"/>
      <c r="BY171" s="387"/>
      <c r="BZ171" s="387"/>
      <c r="CA171" s="387"/>
      <c r="CB171" s="387"/>
      <c r="CC171" s="387"/>
      <c r="CD171" s="387"/>
      <c r="CE171" s="387"/>
      <c r="CF171" s="387"/>
      <c r="CG171" s="387"/>
      <c r="CH171" s="387"/>
      <c r="CI171" s="387"/>
      <c r="CJ171" s="387"/>
      <c r="CK171" s="387"/>
      <c r="CL171" s="387"/>
      <c r="CM171" s="387"/>
      <c r="CN171" s="387"/>
      <c r="CO171" s="387"/>
      <c r="CP171" s="387"/>
      <c r="CQ171" s="387"/>
      <c r="CR171" s="387"/>
      <c r="CS171" s="387"/>
      <c r="CT171" s="387"/>
      <c r="CU171" s="387"/>
      <c r="CV171" s="387"/>
      <c r="CW171" s="387"/>
      <c r="CX171" s="387"/>
      <c r="CY171" s="387"/>
      <c r="CZ171" s="387"/>
      <c r="DA171" s="387"/>
      <c r="DB171" s="387"/>
      <c r="DC171" s="387"/>
      <c r="DD171" s="387"/>
      <c r="DE171" s="387"/>
      <c r="DF171" s="387"/>
      <c r="DG171" s="387"/>
      <c r="DH171" s="387"/>
      <c r="DI171" s="387"/>
      <c r="DJ171" s="387"/>
      <c r="DK171" s="387"/>
      <c r="DL171" s="387"/>
      <c r="DM171" s="387"/>
      <c r="DN171" s="387"/>
      <c r="DO171" s="387"/>
      <c r="DP171" s="387"/>
      <c r="DQ171" s="387"/>
      <c r="DR171" s="387"/>
      <c r="DS171" s="387"/>
      <c r="DT171" s="387"/>
      <c r="DU171" s="387"/>
      <c r="DV171" s="387"/>
      <c r="DW171" s="387"/>
      <c r="DX171" s="387"/>
      <c r="DY171" s="387"/>
      <c r="DZ171" s="387"/>
      <c r="EA171" s="387"/>
      <c r="EB171" s="387"/>
      <c r="EC171" s="387"/>
      <c r="ED171" s="387"/>
      <c r="EE171" s="387"/>
      <c r="EF171" s="387"/>
      <c r="EG171" s="387"/>
      <c r="EH171" s="387"/>
      <c r="EI171" s="387"/>
      <c r="EJ171" s="387"/>
      <c r="EK171" s="387"/>
      <c r="EL171" s="387"/>
      <c r="EM171" s="387"/>
      <c r="EN171" s="387"/>
      <c r="EO171" s="387"/>
    </row>
    <row r="172" spans="2:145" s="49" customFormat="1" ht="11.25" customHeight="1">
      <c r="B172" s="57"/>
      <c r="C172" s="58"/>
      <c r="D172" s="382"/>
      <c r="E172" s="382"/>
      <c r="F172" s="382"/>
      <c r="G172" s="382"/>
      <c r="H172" s="382"/>
      <c r="I172" s="382"/>
      <c r="J172" s="382"/>
      <c r="K172" s="382"/>
      <c r="L172" s="382"/>
      <c r="M172" s="382"/>
      <c r="N172" s="382"/>
      <c r="O172" s="382"/>
      <c r="P172" s="382"/>
      <c r="Q172" s="382"/>
      <c r="R172" s="382"/>
      <c r="S172" s="382"/>
      <c r="T172" s="382"/>
      <c r="U172" s="382"/>
      <c r="V172" s="382"/>
      <c r="W172" s="382"/>
      <c r="X172" s="382"/>
      <c r="Y172" s="382"/>
      <c r="Z172" s="382"/>
      <c r="AA172" s="382"/>
      <c r="AB172" s="382"/>
      <c r="AC172" s="382"/>
      <c r="AD172" s="382"/>
      <c r="AE172" s="382"/>
      <c r="AF172" s="382"/>
      <c r="AG172" s="382"/>
      <c r="AH172" s="382"/>
      <c r="AI172" s="382"/>
      <c r="AJ172" s="382"/>
      <c r="AK172" s="382"/>
      <c r="AL172" s="382"/>
      <c r="AM172" s="382"/>
      <c r="AN172" s="382"/>
      <c r="AO172" s="382"/>
      <c r="AP172" s="382"/>
      <c r="AQ172" s="382"/>
      <c r="AR172" s="382"/>
      <c r="AS172" s="382"/>
      <c r="AT172" s="382"/>
      <c r="AU172" s="382"/>
      <c r="AV172" s="382"/>
      <c r="AW172" s="382"/>
      <c r="AX172" s="382"/>
      <c r="AY172" s="382"/>
      <c r="AZ172" s="382"/>
      <c r="BA172" s="382"/>
      <c r="BB172" s="382"/>
      <c r="BC172" s="382"/>
      <c r="BD172" s="382"/>
      <c r="BE172" s="382"/>
      <c r="BF172" s="382"/>
      <c r="BG172" s="382"/>
      <c r="BH172" s="382"/>
      <c r="BI172" s="382"/>
      <c r="BJ172" s="382"/>
      <c r="BK172" s="382"/>
      <c r="BL172" s="382"/>
      <c r="BM172" s="382"/>
      <c r="BN172" s="382"/>
      <c r="BO172" s="382"/>
      <c r="BP172" s="382"/>
      <c r="BQ172" s="382"/>
      <c r="BR172" s="382"/>
      <c r="BS172" s="382"/>
      <c r="BT172" s="382"/>
      <c r="BU172" s="382"/>
      <c r="BV172" s="382"/>
      <c r="BW172" s="382"/>
      <c r="BX172" s="382"/>
      <c r="BY172" s="382"/>
      <c r="BZ172" s="382"/>
      <c r="CA172" s="382"/>
      <c r="CB172" s="382"/>
      <c r="CC172" s="382"/>
      <c r="CD172" s="382"/>
      <c r="CE172" s="382"/>
      <c r="CF172" s="382"/>
      <c r="CG172" s="382"/>
      <c r="CH172" s="382"/>
      <c r="CI172" s="382"/>
      <c r="CJ172" s="382"/>
      <c r="CK172" s="382"/>
      <c r="CL172" s="382"/>
      <c r="CM172" s="382"/>
      <c r="CN172" s="382"/>
      <c r="CO172" s="382"/>
      <c r="CP172" s="382"/>
      <c r="CQ172" s="382"/>
      <c r="CR172" s="382"/>
      <c r="CS172" s="382"/>
      <c r="CT172" s="382"/>
      <c r="CU172" s="382"/>
      <c r="CV172" s="382"/>
      <c r="CW172" s="382"/>
      <c r="CX172" s="382"/>
      <c r="CY172" s="382"/>
      <c r="CZ172" s="382"/>
      <c r="DA172" s="382"/>
      <c r="DB172" s="382"/>
      <c r="DC172" s="382"/>
      <c r="DD172" s="382"/>
      <c r="DE172" s="382"/>
      <c r="DF172" s="382"/>
      <c r="DG172" s="382"/>
      <c r="DH172" s="382"/>
      <c r="DI172" s="382"/>
      <c r="DJ172" s="382"/>
      <c r="DK172" s="382"/>
      <c r="DL172" s="382"/>
      <c r="DM172" s="382"/>
      <c r="DN172" s="382"/>
      <c r="DO172" s="382"/>
      <c r="DP172" s="382"/>
      <c r="DQ172" s="382"/>
      <c r="DR172" s="382"/>
      <c r="DS172" s="382"/>
      <c r="DT172" s="382"/>
      <c r="DU172" s="382"/>
      <c r="DV172" s="382"/>
      <c r="DW172" s="382"/>
      <c r="DX172" s="382"/>
      <c r="DY172" s="382"/>
      <c r="DZ172" s="382"/>
      <c r="EA172" s="382"/>
      <c r="EB172" s="382"/>
      <c r="EC172" s="382"/>
      <c r="ED172" s="382"/>
      <c r="EE172" s="382"/>
      <c r="EF172" s="382"/>
      <c r="EG172" s="382"/>
      <c r="EH172" s="382"/>
      <c r="EI172" s="382"/>
      <c r="EJ172" s="382"/>
      <c r="EK172" s="382"/>
      <c r="EL172" s="382"/>
      <c r="EM172" s="382"/>
      <c r="EN172" s="382"/>
      <c r="EO172" s="382"/>
    </row>
    <row r="173" spans="2:146" s="49" customFormat="1" ht="11.25" customHeight="1">
      <c r="B173" s="310">
        <v>1</v>
      </c>
      <c r="C173" s="310"/>
      <c r="D173" s="384" t="s">
        <v>71</v>
      </c>
      <c r="E173" s="384"/>
      <c r="F173" s="384"/>
      <c r="G173" s="384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5" t="s">
        <v>72</v>
      </c>
      <c r="Z173" s="385"/>
      <c r="AA173" s="385"/>
      <c r="AB173" s="385"/>
      <c r="AC173" s="385"/>
      <c r="AD173" s="385"/>
      <c r="AE173" s="385"/>
      <c r="AF173" s="385"/>
      <c r="AG173" s="385"/>
      <c r="AH173" s="385"/>
      <c r="AI173" s="385" t="s">
        <v>73</v>
      </c>
      <c r="AJ173" s="385"/>
      <c r="AK173" s="385"/>
      <c r="AL173" s="385"/>
      <c r="AM173" s="385"/>
      <c r="AN173" s="385"/>
      <c r="AO173" s="385"/>
      <c r="AP173" s="385"/>
      <c r="AQ173" s="385"/>
      <c r="AR173" s="385"/>
      <c r="AS173" s="385"/>
      <c r="AT173" s="385"/>
      <c r="AU173" s="385"/>
      <c r="AV173" s="385"/>
      <c r="AW173" s="385"/>
      <c r="AX173" s="385"/>
      <c r="AY173" s="385"/>
      <c r="AZ173" s="385"/>
      <c r="BA173" s="385"/>
      <c r="BB173" s="385"/>
      <c r="BC173" s="385"/>
      <c r="BD173" s="385"/>
      <c r="BE173" s="385"/>
      <c r="BF173" s="385"/>
      <c r="BG173" s="385"/>
      <c r="BH173" s="385"/>
      <c r="BI173" s="385"/>
      <c r="BJ173" s="268">
        <v>194</v>
      </c>
      <c r="BK173" s="268"/>
      <c r="BL173" s="268"/>
      <c r="BM173" s="268"/>
      <c r="BN173" s="268"/>
      <c r="BO173" s="268"/>
      <c r="BP173" s="268"/>
      <c r="BQ173" s="268"/>
      <c r="BR173" s="268"/>
      <c r="BS173" s="268"/>
      <c r="BT173" s="268"/>
      <c r="BU173" s="268"/>
      <c r="BV173" s="268"/>
      <c r="BW173" s="268"/>
      <c r="BX173" s="268"/>
      <c r="BY173" s="268"/>
      <c r="BZ173" s="40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2"/>
      <c r="DA173" s="268">
        <v>194</v>
      </c>
      <c r="DB173" s="268"/>
      <c r="DC173" s="268"/>
      <c r="DD173" s="268"/>
      <c r="DE173" s="268"/>
      <c r="DF173" s="268"/>
      <c r="DG173" s="268"/>
      <c r="DH173" s="268"/>
      <c r="DI173" s="268"/>
      <c r="DJ173" s="268"/>
      <c r="DK173" s="268"/>
      <c r="DL173" s="268"/>
      <c r="DM173" s="268"/>
      <c r="DN173" s="268"/>
      <c r="DO173" s="268"/>
      <c r="DP173" s="268"/>
      <c r="DQ173" s="268"/>
      <c r="DR173" s="268"/>
      <c r="DS173" s="40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1"/>
      <c r="EP173" s="42"/>
    </row>
    <row r="174" spans="2:145" s="49" customFormat="1" ht="11.25" customHeight="1">
      <c r="B174" s="57"/>
      <c r="C174" s="58"/>
      <c r="D174" s="382" t="s">
        <v>74</v>
      </c>
      <c r="E174" s="382"/>
      <c r="F174" s="382"/>
      <c r="G174" s="382"/>
      <c r="H174" s="382"/>
      <c r="I174" s="382"/>
      <c r="J174" s="382"/>
      <c r="K174" s="382"/>
      <c r="L174" s="382"/>
      <c r="M174" s="382"/>
      <c r="N174" s="382"/>
      <c r="O174" s="382"/>
      <c r="P174" s="382"/>
      <c r="Q174" s="382"/>
      <c r="R174" s="382"/>
      <c r="S174" s="382"/>
      <c r="T174" s="382"/>
      <c r="U174" s="382"/>
      <c r="V174" s="382"/>
      <c r="W174" s="382"/>
      <c r="X174" s="382"/>
      <c r="Y174" s="382"/>
      <c r="Z174" s="382"/>
      <c r="AA174" s="382"/>
      <c r="AB174" s="382"/>
      <c r="AC174" s="382"/>
      <c r="AD174" s="382"/>
      <c r="AE174" s="382"/>
      <c r="AF174" s="382"/>
      <c r="AG174" s="382"/>
      <c r="AH174" s="382"/>
      <c r="AI174" s="382"/>
      <c r="AJ174" s="382"/>
      <c r="AK174" s="382"/>
      <c r="AL174" s="382"/>
      <c r="AM174" s="382"/>
      <c r="AN174" s="382"/>
      <c r="AO174" s="382"/>
      <c r="AP174" s="382"/>
      <c r="AQ174" s="382"/>
      <c r="AR174" s="382"/>
      <c r="AS174" s="382"/>
      <c r="AT174" s="382"/>
      <c r="AU174" s="382"/>
      <c r="AV174" s="382"/>
      <c r="AW174" s="382"/>
      <c r="AX174" s="382"/>
      <c r="AY174" s="382"/>
      <c r="AZ174" s="382"/>
      <c r="BA174" s="382"/>
      <c r="BB174" s="382"/>
      <c r="BC174" s="382"/>
      <c r="BD174" s="382"/>
      <c r="BE174" s="382"/>
      <c r="BF174" s="382"/>
      <c r="BG174" s="382"/>
      <c r="BH174" s="382"/>
      <c r="BI174" s="382"/>
      <c r="BJ174" s="382"/>
      <c r="BK174" s="382"/>
      <c r="BL174" s="382"/>
      <c r="BM174" s="382"/>
      <c r="BN174" s="382"/>
      <c r="BO174" s="382"/>
      <c r="BP174" s="382"/>
      <c r="BQ174" s="382"/>
      <c r="BR174" s="382"/>
      <c r="BS174" s="382"/>
      <c r="BT174" s="382"/>
      <c r="BU174" s="382"/>
      <c r="BV174" s="382"/>
      <c r="BW174" s="382"/>
      <c r="BX174" s="382"/>
      <c r="BY174" s="382"/>
      <c r="BZ174" s="382"/>
      <c r="CA174" s="382"/>
      <c r="CB174" s="382"/>
      <c r="CC174" s="382"/>
      <c r="CD174" s="382"/>
      <c r="CE174" s="382"/>
      <c r="CF174" s="382"/>
      <c r="CG174" s="382"/>
      <c r="CH174" s="382"/>
      <c r="CI174" s="382"/>
      <c r="CJ174" s="382"/>
      <c r="CK174" s="382"/>
      <c r="CL174" s="382"/>
      <c r="CM174" s="382"/>
      <c r="CN174" s="382"/>
      <c r="CO174" s="382"/>
      <c r="CP174" s="382"/>
      <c r="CQ174" s="382"/>
      <c r="CR174" s="382"/>
      <c r="CS174" s="382"/>
      <c r="CT174" s="382"/>
      <c r="CU174" s="382"/>
      <c r="CV174" s="382"/>
      <c r="CW174" s="382"/>
      <c r="CX174" s="382"/>
      <c r="CY174" s="382"/>
      <c r="CZ174" s="382"/>
      <c r="DA174" s="382"/>
      <c r="DB174" s="382"/>
      <c r="DC174" s="382"/>
      <c r="DD174" s="382"/>
      <c r="DE174" s="382"/>
      <c r="DF174" s="382"/>
      <c r="DG174" s="382"/>
      <c r="DH174" s="382"/>
      <c r="DI174" s="382"/>
      <c r="DJ174" s="382"/>
      <c r="DK174" s="382"/>
      <c r="DL174" s="382"/>
      <c r="DM174" s="382"/>
      <c r="DN174" s="382"/>
      <c r="DO174" s="382"/>
      <c r="DP174" s="382"/>
      <c r="DQ174" s="382"/>
      <c r="DR174" s="382"/>
      <c r="DS174" s="382"/>
      <c r="DT174" s="382"/>
      <c r="DU174" s="382"/>
      <c r="DV174" s="382"/>
      <c r="DW174" s="382"/>
      <c r="DX174" s="382"/>
      <c r="DY174" s="382"/>
      <c r="DZ174" s="382"/>
      <c r="EA174" s="382"/>
      <c r="EB174" s="382"/>
      <c r="EC174" s="382"/>
      <c r="ED174" s="382"/>
      <c r="EE174" s="382"/>
      <c r="EF174" s="382"/>
      <c r="EG174" s="382"/>
      <c r="EH174" s="382"/>
      <c r="EI174" s="382"/>
      <c r="EJ174" s="382"/>
      <c r="EK174" s="382"/>
      <c r="EL174" s="382"/>
      <c r="EM174" s="382"/>
      <c r="EN174" s="382"/>
      <c r="EO174" s="382"/>
    </row>
    <row r="175" spans="2:146" s="49" customFormat="1" ht="11.25" customHeight="1">
      <c r="B175" s="310">
        <v>1</v>
      </c>
      <c r="C175" s="310"/>
      <c r="D175" s="383" t="s">
        <v>323</v>
      </c>
      <c r="E175" s="384"/>
      <c r="F175" s="384"/>
      <c r="G175" s="384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5" t="s">
        <v>76</v>
      </c>
      <c r="Z175" s="385"/>
      <c r="AA175" s="385"/>
      <c r="AB175" s="385"/>
      <c r="AC175" s="385"/>
      <c r="AD175" s="385"/>
      <c r="AE175" s="385"/>
      <c r="AF175" s="385"/>
      <c r="AG175" s="385"/>
      <c r="AH175" s="385"/>
      <c r="AI175" s="385" t="s">
        <v>77</v>
      </c>
      <c r="AJ175" s="385"/>
      <c r="AK175" s="385"/>
      <c r="AL175" s="385"/>
      <c r="AM175" s="385"/>
      <c r="AN175" s="385"/>
      <c r="AO175" s="385"/>
      <c r="AP175" s="385"/>
      <c r="AQ175" s="385"/>
      <c r="AR175" s="385"/>
      <c r="AS175" s="385"/>
      <c r="AT175" s="385"/>
      <c r="AU175" s="385"/>
      <c r="AV175" s="385"/>
      <c r="AW175" s="385"/>
      <c r="AX175" s="385"/>
      <c r="AY175" s="385"/>
      <c r="AZ175" s="385"/>
      <c r="BA175" s="385"/>
      <c r="BB175" s="385"/>
      <c r="BC175" s="385"/>
      <c r="BD175" s="385"/>
      <c r="BE175" s="385"/>
      <c r="BF175" s="385"/>
      <c r="BG175" s="385"/>
      <c r="BH175" s="385"/>
      <c r="BI175" s="385"/>
      <c r="BJ175" s="388">
        <f>DN137+2305</f>
        <v>48406</v>
      </c>
      <c r="BK175" s="388"/>
      <c r="BL175" s="388"/>
      <c r="BM175" s="388"/>
      <c r="BN175" s="388"/>
      <c r="BO175" s="388"/>
      <c r="BP175" s="388"/>
      <c r="BQ175" s="388"/>
      <c r="BR175" s="388"/>
      <c r="BS175" s="388"/>
      <c r="BT175" s="388"/>
      <c r="BU175" s="388"/>
      <c r="BV175" s="388"/>
      <c r="BW175" s="388"/>
      <c r="BX175" s="388"/>
      <c r="BY175" s="388"/>
      <c r="BZ175" s="40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2"/>
      <c r="DA175" s="388">
        <f>BJ175+2420</f>
        <v>50826</v>
      </c>
      <c r="DB175" s="388"/>
      <c r="DC175" s="388"/>
      <c r="DD175" s="388"/>
      <c r="DE175" s="388"/>
      <c r="DF175" s="388"/>
      <c r="DG175" s="388"/>
      <c r="DH175" s="388"/>
      <c r="DI175" s="388"/>
      <c r="DJ175" s="388"/>
      <c r="DK175" s="388"/>
      <c r="DL175" s="388"/>
      <c r="DM175" s="388"/>
      <c r="DN175" s="388"/>
      <c r="DO175" s="388"/>
      <c r="DP175" s="388"/>
      <c r="DQ175" s="388"/>
      <c r="DR175" s="388"/>
      <c r="DS175" s="40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  <c r="EO175" s="41"/>
      <c r="EP175" s="42"/>
    </row>
    <row r="176" spans="2:146" s="49" customFormat="1" ht="11.25" customHeight="1">
      <c r="B176" s="310">
        <v>2</v>
      </c>
      <c r="C176" s="310"/>
      <c r="D176" s="384" t="s">
        <v>78</v>
      </c>
      <c r="E176" s="384"/>
      <c r="F176" s="384"/>
      <c r="G176" s="384"/>
      <c r="H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5" t="s">
        <v>76</v>
      </c>
      <c r="Z176" s="385"/>
      <c r="AA176" s="385"/>
      <c r="AB176" s="385"/>
      <c r="AC176" s="385"/>
      <c r="AD176" s="385"/>
      <c r="AE176" s="385"/>
      <c r="AF176" s="385"/>
      <c r="AG176" s="385"/>
      <c r="AH176" s="385"/>
      <c r="AI176" s="385" t="s">
        <v>77</v>
      </c>
      <c r="AJ176" s="385"/>
      <c r="AK176" s="385"/>
      <c r="AL176" s="385"/>
      <c r="AM176" s="385"/>
      <c r="AN176" s="385"/>
      <c r="AO176" s="385"/>
      <c r="AP176" s="385"/>
      <c r="AQ176" s="385"/>
      <c r="AR176" s="385"/>
      <c r="AS176" s="385"/>
      <c r="AT176" s="385"/>
      <c r="AU176" s="385"/>
      <c r="AV176" s="385"/>
      <c r="AW176" s="385"/>
      <c r="AX176" s="385"/>
      <c r="AY176" s="385"/>
      <c r="AZ176" s="385"/>
      <c r="BA176" s="385"/>
      <c r="BB176" s="385"/>
      <c r="BC176" s="385"/>
      <c r="BD176" s="385"/>
      <c r="BE176" s="385"/>
      <c r="BF176" s="385"/>
      <c r="BG176" s="385"/>
      <c r="BH176" s="385"/>
      <c r="BI176" s="385"/>
      <c r="BJ176" s="268">
        <f>158+158*30%-0.4</f>
        <v>205</v>
      </c>
      <c r="BK176" s="268"/>
      <c r="BL176" s="268"/>
      <c r="BM176" s="268"/>
      <c r="BN176" s="268"/>
      <c r="BO176" s="268"/>
      <c r="BP176" s="268"/>
      <c r="BQ176" s="268"/>
      <c r="BR176" s="268"/>
      <c r="BS176" s="268"/>
      <c r="BT176" s="268"/>
      <c r="BU176" s="268"/>
      <c r="BV176" s="268"/>
      <c r="BW176" s="268"/>
      <c r="BX176" s="268"/>
      <c r="BY176" s="268"/>
      <c r="BZ176" s="40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2"/>
      <c r="DA176" s="268">
        <v>205</v>
      </c>
      <c r="DB176" s="268"/>
      <c r="DC176" s="268"/>
      <c r="DD176" s="268"/>
      <c r="DE176" s="268"/>
      <c r="DF176" s="268"/>
      <c r="DG176" s="268"/>
      <c r="DH176" s="268"/>
      <c r="DI176" s="268"/>
      <c r="DJ176" s="268"/>
      <c r="DK176" s="268"/>
      <c r="DL176" s="268"/>
      <c r="DM176" s="268"/>
      <c r="DN176" s="268"/>
      <c r="DO176" s="268"/>
      <c r="DP176" s="268"/>
      <c r="DQ176" s="268"/>
      <c r="DR176" s="268"/>
      <c r="DS176" s="40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2"/>
    </row>
    <row r="177" spans="2:145" s="49" customFormat="1" ht="11.25" customHeight="1">
      <c r="B177" s="57"/>
      <c r="C177" s="58"/>
      <c r="D177" s="382" t="s">
        <v>79</v>
      </c>
      <c r="E177" s="382"/>
      <c r="F177" s="382"/>
      <c r="G177" s="382"/>
      <c r="H177" s="382"/>
      <c r="I177" s="382"/>
      <c r="J177" s="382"/>
      <c r="K177" s="382"/>
      <c r="L177" s="382"/>
      <c r="M177" s="382"/>
      <c r="N177" s="382"/>
      <c r="O177" s="382"/>
      <c r="P177" s="382"/>
      <c r="Q177" s="382"/>
      <c r="R177" s="382"/>
      <c r="S177" s="382"/>
      <c r="T177" s="382"/>
      <c r="U177" s="382"/>
      <c r="V177" s="382"/>
      <c r="W177" s="382"/>
      <c r="X177" s="382"/>
      <c r="Y177" s="382"/>
      <c r="Z177" s="382"/>
      <c r="AA177" s="382"/>
      <c r="AB177" s="382"/>
      <c r="AC177" s="382"/>
      <c r="AD177" s="382"/>
      <c r="AE177" s="382"/>
      <c r="AF177" s="382"/>
      <c r="AG177" s="382"/>
      <c r="AH177" s="382"/>
      <c r="AI177" s="382"/>
      <c r="AJ177" s="382"/>
      <c r="AK177" s="382"/>
      <c r="AL177" s="382"/>
      <c r="AM177" s="382"/>
      <c r="AN177" s="382"/>
      <c r="AO177" s="382"/>
      <c r="AP177" s="382"/>
      <c r="AQ177" s="382"/>
      <c r="AR177" s="382"/>
      <c r="AS177" s="382"/>
      <c r="AT177" s="382"/>
      <c r="AU177" s="382"/>
      <c r="AV177" s="382"/>
      <c r="AW177" s="382"/>
      <c r="AX177" s="382"/>
      <c r="AY177" s="382"/>
      <c r="AZ177" s="382"/>
      <c r="BA177" s="382"/>
      <c r="BB177" s="382"/>
      <c r="BC177" s="382"/>
      <c r="BD177" s="382"/>
      <c r="BE177" s="382"/>
      <c r="BF177" s="382"/>
      <c r="BG177" s="382"/>
      <c r="BH177" s="382"/>
      <c r="BI177" s="382"/>
      <c r="BJ177" s="382"/>
      <c r="BK177" s="382"/>
      <c r="BL177" s="382"/>
      <c r="BM177" s="382"/>
      <c r="BN177" s="382"/>
      <c r="BO177" s="382"/>
      <c r="BP177" s="382"/>
      <c r="BQ177" s="382"/>
      <c r="BR177" s="382"/>
      <c r="BS177" s="382"/>
      <c r="BT177" s="382"/>
      <c r="BU177" s="382"/>
      <c r="BV177" s="382"/>
      <c r="BW177" s="382"/>
      <c r="BX177" s="382"/>
      <c r="BY177" s="382"/>
      <c r="BZ177" s="382"/>
      <c r="CA177" s="382"/>
      <c r="CB177" s="382"/>
      <c r="CC177" s="382"/>
      <c r="CD177" s="382"/>
      <c r="CE177" s="382"/>
      <c r="CF177" s="382"/>
      <c r="CG177" s="382"/>
      <c r="CH177" s="382"/>
      <c r="CI177" s="382"/>
      <c r="CJ177" s="382"/>
      <c r="CK177" s="382"/>
      <c r="CL177" s="382"/>
      <c r="CM177" s="382"/>
      <c r="CN177" s="382"/>
      <c r="CO177" s="382"/>
      <c r="CP177" s="382"/>
      <c r="CQ177" s="382"/>
      <c r="CR177" s="382"/>
      <c r="CS177" s="382"/>
      <c r="CT177" s="382"/>
      <c r="CU177" s="382"/>
      <c r="CV177" s="382"/>
      <c r="CW177" s="382"/>
      <c r="CX177" s="382"/>
      <c r="CY177" s="382"/>
      <c r="CZ177" s="382"/>
      <c r="DA177" s="382"/>
      <c r="DB177" s="382"/>
      <c r="DC177" s="382"/>
      <c r="DD177" s="382"/>
      <c r="DE177" s="382"/>
      <c r="DF177" s="382"/>
      <c r="DG177" s="382"/>
      <c r="DH177" s="382"/>
      <c r="DI177" s="382"/>
      <c r="DJ177" s="382"/>
      <c r="DK177" s="382"/>
      <c r="DL177" s="382"/>
      <c r="DM177" s="382"/>
      <c r="DN177" s="382"/>
      <c r="DO177" s="382"/>
      <c r="DP177" s="382"/>
      <c r="DQ177" s="382"/>
      <c r="DR177" s="382"/>
      <c r="DS177" s="382"/>
      <c r="DT177" s="382"/>
      <c r="DU177" s="382"/>
      <c r="DV177" s="382"/>
      <c r="DW177" s="382"/>
      <c r="DX177" s="382"/>
      <c r="DY177" s="382"/>
      <c r="DZ177" s="382"/>
      <c r="EA177" s="382"/>
      <c r="EB177" s="382"/>
      <c r="EC177" s="382"/>
      <c r="ED177" s="382"/>
      <c r="EE177" s="382"/>
      <c r="EF177" s="382"/>
      <c r="EG177" s="382"/>
      <c r="EH177" s="382"/>
      <c r="EI177" s="382"/>
      <c r="EJ177" s="382"/>
      <c r="EK177" s="382"/>
      <c r="EL177" s="382"/>
      <c r="EM177" s="382"/>
      <c r="EN177" s="382"/>
      <c r="EO177" s="382"/>
    </row>
    <row r="178" spans="2:146" s="49" customFormat="1" ht="21.75" customHeight="1">
      <c r="B178" s="310">
        <v>1</v>
      </c>
      <c r="C178" s="310"/>
      <c r="D178" s="384" t="s">
        <v>80</v>
      </c>
      <c r="E178" s="384"/>
      <c r="F178" s="384"/>
      <c r="G178" s="384"/>
      <c r="H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5" t="s">
        <v>76</v>
      </c>
      <c r="Z178" s="385"/>
      <c r="AA178" s="385"/>
      <c r="AB178" s="385"/>
      <c r="AC178" s="385"/>
      <c r="AD178" s="385"/>
      <c r="AE178" s="385"/>
      <c r="AF178" s="385"/>
      <c r="AG178" s="385"/>
      <c r="AH178" s="385"/>
      <c r="AI178" s="385" t="s">
        <v>77</v>
      </c>
      <c r="AJ178" s="385"/>
      <c r="AK178" s="385"/>
      <c r="AL178" s="385"/>
      <c r="AM178" s="385"/>
      <c r="AN178" s="385"/>
      <c r="AO178" s="385"/>
      <c r="AP178" s="385"/>
      <c r="AQ178" s="385"/>
      <c r="AR178" s="385"/>
      <c r="AS178" s="385"/>
      <c r="AT178" s="385"/>
      <c r="AU178" s="385"/>
      <c r="AV178" s="385"/>
      <c r="AW178" s="385"/>
      <c r="AX178" s="385"/>
      <c r="AY178" s="385"/>
      <c r="AZ178" s="385"/>
      <c r="BA178" s="385"/>
      <c r="BB178" s="385"/>
      <c r="BC178" s="385"/>
      <c r="BD178" s="385"/>
      <c r="BE178" s="385"/>
      <c r="BF178" s="385"/>
      <c r="BG178" s="385"/>
      <c r="BH178" s="385"/>
      <c r="BI178" s="385"/>
      <c r="BJ178" s="268">
        <f>ROUND((BJ175/BJ173),)</f>
        <v>250</v>
      </c>
      <c r="BK178" s="268"/>
      <c r="BL178" s="268"/>
      <c r="BM178" s="268"/>
      <c r="BN178" s="268"/>
      <c r="BO178" s="268"/>
      <c r="BP178" s="268"/>
      <c r="BQ178" s="268"/>
      <c r="BR178" s="268"/>
      <c r="BS178" s="268"/>
      <c r="BT178" s="268"/>
      <c r="BU178" s="268"/>
      <c r="BV178" s="268"/>
      <c r="BW178" s="268"/>
      <c r="BX178" s="268"/>
      <c r="BY178" s="268"/>
      <c r="BZ178" s="40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2"/>
      <c r="DA178" s="268">
        <f>ROUND((DA175/DA173),)</f>
        <v>262</v>
      </c>
      <c r="DB178" s="268"/>
      <c r="DC178" s="268"/>
      <c r="DD178" s="268"/>
      <c r="DE178" s="268"/>
      <c r="DF178" s="268"/>
      <c r="DG178" s="268"/>
      <c r="DH178" s="268"/>
      <c r="DI178" s="268"/>
      <c r="DJ178" s="268"/>
      <c r="DK178" s="268"/>
      <c r="DL178" s="268"/>
      <c r="DM178" s="268"/>
      <c r="DN178" s="268"/>
      <c r="DO178" s="268"/>
      <c r="DP178" s="268"/>
      <c r="DQ178" s="268"/>
      <c r="DR178" s="268"/>
      <c r="DS178" s="40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2"/>
    </row>
    <row r="179" spans="2:146" s="49" customFormat="1" ht="21.75" customHeight="1">
      <c r="B179" s="310">
        <v>2</v>
      </c>
      <c r="C179" s="310"/>
      <c r="D179" s="383" t="s">
        <v>324</v>
      </c>
      <c r="E179" s="384"/>
      <c r="F179" s="384"/>
      <c r="G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5" t="s">
        <v>76</v>
      </c>
      <c r="Z179" s="385"/>
      <c r="AA179" s="385"/>
      <c r="AB179" s="385"/>
      <c r="AC179" s="385"/>
      <c r="AD179" s="385"/>
      <c r="AE179" s="385"/>
      <c r="AF179" s="385"/>
      <c r="AG179" s="385"/>
      <c r="AH179" s="385"/>
      <c r="AI179" s="385" t="s">
        <v>82</v>
      </c>
      <c r="AJ179" s="385"/>
      <c r="AK179" s="385"/>
      <c r="AL179" s="385"/>
      <c r="AM179" s="385"/>
      <c r="AN179" s="385"/>
      <c r="AO179" s="385"/>
      <c r="AP179" s="385"/>
      <c r="AQ179" s="385"/>
      <c r="AR179" s="385"/>
      <c r="AS179" s="385"/>
      <c r="AT179" s="385"/>
      <c r="AU179" s="385"/>
      <c r="AV179" s="385"/>
      <c r="AW179" s="385"/>
      <c r="AX179" s="385"/>
      <c r="AY179" s="385"/>
      <c r="AZ179" s="385"/>
      <c r="BA179" s="385"/>
      <c r="BB179" s="385"/>
      <c r="BC179" s="385"/>
      <c r="BD179" s="385"/>
      <c r="BE179" s="385"/>
      <c r="BF179" s="385"/>
      <c r="BG179" s="385"/>
      <c r="BH179" s="385"/>
      <c r="BI179" s="385"/>
      <c r="BJ179" s="268">
        <f>BJ176/BJ173</f>
        <v>1.056701030927835</v>
      </c>
      <c r="BK179" s="268"/>
      <c r="BL179" s="268"/>
      <c r="BM179" s="268"/>
      <c r="BN179" s="268"/>
      <c r="BO179" s="268"/>
      <c r="BP179" s="268"/>
      <c r="BQ179" s="268"/>
      <c r="BR179" s="268"/>
      <c r="BS179" s="268"/>
      <c r="BT179" s="268"/>
      <c r="BU179" s="268"/>
      <c r="BV179" s="268"/>
      <c r="BW179" s="268"/>
      <c r="BX179" s="268"/>
      <c r="BY179" s="268"/>
      <c r="BZ179" s="40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2"/>
      <c r="DA179" s="268">
        <f>DA176/DA173</f>
        <v>1.056701030927835</v>
      </c>
      <c r="DB179" s="268"/>
      <c r="DC179" s="268"/>
      <c r="DD179" s="268"/>
      <c r="DE179" s="268"/>
      <c r="DF179" s="268"/>
      <c r="DG179" s="268"/>
      <c r="DH179" s="268"/>
      <c r="DI179" s="268"/>
      <c r="DJ179" s="268"/>
      <c r="DK179" s="268"/>
      <c r="DL179" s="268"/>
      <c r="DM179" s="268"/>
      <c r="DN179" s="268"/>
      <c r="DO179" s="268"/>
      <c r="DP179" s="268"/>
      <c r="DQ179" s="268"/>
      <c r="DR179" s="268"/>
      <c r="DS179" s="40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2"/>
    </row>
    <row r="180" spans="2:146" s="49" customFormat="1" ht="11.25" customHeight="1">
      <c r="B180" s="310">
        <v>3</v>
      </c>
      <c r="C180" s="310"/>
      <c r="D180" s="383" t="s">
        <v>325</v>
      </c>
      <c r="E180" s="384"/>
      <c r="F180" s="384"/>
      <c r="G180" s="384"/>
      <c r="H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5" t="s">
        <v>84</v>
      </c>
      <c r="Z180" s="385"/>
      <c r="AA180" s="385"/>
      <c r="AB180" s="385"/>
      <c r="AC180" s="385"/>
      <c r="AD180" s="385"/>
      <c r="AE180" s="385"/>
      <c r="AF180" s="385"/>
      <c r="AG180" s="385"/>
      <c r="AH180" s="385"/>
      <c r="AI180" s="385" t="s">
        <v>77</v>
      </c>
      <c r="AJ180" s="385"/>
      <c r="AK180" s="385"/>
      <c r="AL180" s="385"/>
      <c r="AM180" s="385"/>
      <c r="AN180" s="385"/>
      <c r="AO180" s="385"/>
      <c r="AP180" s="385"/>
      <c r="AQ180" s="385"/>
      <c r="AR180" s="385"/>
      <c r="AS180" s="385"/>
      <c r="AT180" s="385"/>
      <c r="AU180" s="385"/>
      <c r="AV180" s="385"/>
      <c r="AW180" s="385"/>
      <c r="AX180" s="385"/>
      <c r="AY180" s="385"/>
      <c r="AZ180" s="385"/>
      <c r="BA180" s="385"/>
      <c r="BB180" s="385"/>
      <c r="BC180" s="385"/>
      <c r="BD180" s="385"/>
      <c r="BE180" s="385"/>
      <c r="BF180" s="385"/>
      <c r="BG180" s="385"/>
      <c r="BH180" s="385"/>
      <c r="BI180" s="385"/>
      <c r="BJ180" s="268">
        <f>V92/BJ173</f>
        <v>179.17886603092785</v>
      </c>
      <c r="BK180" s="268"/>
      <c r="BL180" s="268"/>
      <c r="BM180" s="268"/>
      <c r="BN180" s="268"/>
      <c r="BO180" s="268"/>
      <c r="BP180" s="268"/>
      <c r="BQ180" s="268"/>
      <c r="BR180" s="268"/>
      <c r="BS180" s="268"/>
      <c r="BT180" s="268"/>
      <c r="BU180" s="268"/>
      <c r="BV180" s="268"/>
      <c r="BW180" s="268"/>
      <c r="BX180" s="268"/>
      <c r="BY180" s="268"/>
      <c r="BZ180" s="40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2"/>
      <c r="DA180" s="268">
        <f>BU92/DA173</f>
        <v>180.44484298969078</v>
      </c>
      <c r="DB180" s="268"/>
      <c r="DC180" s="268"/>
      <c r="DD180" s="268"/>
      <c r="DE180" s="268"/>
      <c r="DF180" s="268"/>
      <c r="DG180" s="268"/>
      <c r="DH180" s="268"/>
      <c r="DI180" s="268"/>
      <c r="DJ180" s="268"/>
      <c r="DK180" s="268"/>
      <c r="DL180" s="268"/>
      <c r="DM180" s="268"/>
      <c r="DN180" s="268"/>
      <c r="DO180" s="268"/>
      <c r="DP180" s="268"/>
      <c r="DQ180" s="268"/>
      <c r="DR180" s="268"/>
      <c r="DS180" s="40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  <c r="EO180" s="41"/>
      <c r="EP180" s="42"/>
    </row>
    <row r="181" spans="2:145" s="56" customFormat="1" ht="12" customHeight="1">
      <c r="B181" s="386" t="s">
        <v>85</v>
      </c>
      <c r="C181" s="386"/>
      <c r="D181" s="387" t="s">
        <v>62</v>
      </c>
      <c r="E181" s="387"/>
      <c r="F181" s="387"/>
      <c r="G181" s="387"/>
      <c r="H181" s="387"/>
      <c r="I181" s="387"/>
      <c r="J181" s="387"/>
      <c r="K181" s="387"/>
      <c r="L181" s="387"/>
      <c r="M181" s="387"/>
      <c r="N181" s="387"/>
      <c r="O181" s="387"/>
      <c r="P181" s="387"/>
      <c r="Q181" s="387"/>
      <c r="R181" s="387"/>
      <c r="S181" s="387"/>
      <c r="T181" s="387"/>
      <c r="U181" s="387"/>
      <c r="V181" s="387"/>
      <c r="W181" s="387"/>
      <c r="X181" s="387"/>
      <c r="Y181" s="387"/>
      <c r="Z181" s="387"/>
      <c r="AA181" s="387"/>
      <c r="AB181" s="387"/>
      <c r="AC181" s="387"/>
      <c r="AD181" s="387"/>
      <c r="AE181" s="387"/>
      <c r="AF181" s="387"/>
      <c r="AG181" s="387"/>
      <c r="AH181" s="387"/>
      <c r="AI181" s="387"/>
      <c r="AJ181" s="387"/>
      <c r="AK181" s="387"/>
      <c r="AL181" s="387"/>
      <c r="AM181" s="387"/>
      <c r="AN181" s="387"/>
      <c r="AO181" s="387"/>
      <c r="AP181" s="387"/>
      <c r="AQ181" s="387"/>
      <c r="AR181" s="387"/>
      <c r="AS181" s="387"/>
      <c r="AT181" s="387"/>
      <c r="AU181" s="387"/>
      <c r="AV181" s="387"/>
      <c r="AW181" s="387"/>
      <c r="AX181" s="387"/>
      <c r="AY181" s="387"/>
      <c r="AZ181" s="387"/>
      <c r="BA181" s="387"/>
      <c r="BB181" s="387"/>
      <c r="BC181" s="387"/>
      <c r="BD181" s="387"/>
      <c r="BE181" s="387"/>
      <c r="BF181" s="387"/>
      <c r="BG181" s="387"/>
      <c r="BH181" s="387"/>
      <c r="BI181" s="387"/>
      <c r="BJ181" s="387"/>
      <c r="BK181" s="387"/>
      <c r="BL181" s="387"/>
      <c r="BM181" s="387"/>
      <c r="BN181" s="387"/>
      <c r="BO181" s="387"/>
      <c r="BP181" s="387"/>
      <c r="BQ181" s="387"/>
      <c r="BR181" s="387"/>
      <c r="BS181" s="387"/>
      <c r="BT181" s="387"/>
      <c r="BU181" s="387"/>
      <c r="BV181" s="387"/>
      <c r="BW181" s="387"/>
      <c r="BX181" s="387"/>
      <c r="BY181" s="387"/>
      <c r="BZ181" s="387"/>
      <c r="CA181" s="387"/>
      <c r="CB181" s="387"/>
      <c r="CC181" s="387"/>
      <c r="CD181" s="387"/>
      <c r="CE181" s="387"/>
      <c r="CF181" s="387"/>
      <c r="CG181" s="387"/>
      <c r="CH181" s="387"/>
      <c r="CI181" s="387"/>
      <c r="CJ181" s="387"/>
      <c r="CK181" s="387"/>
      <c r="CL181" s="387"/>
      <c r="CM181" s="387"/>
      <c r="CN181" s="387"/>
      <c r="CO181" s="387"/>
      <c r="CP181" s="387"/>
      <c r="CQ181" s="387"/>
      <c r="CR181" s="387"/>
      <c r="CS181" s="387"/>
      <c r="CT181" s="387"/>
      <c r="CU181" s="387"/>
      <c r="CV181" s="387"/>
      <c r="CW181" s="387"/>
      <c r="CX181" s="387"/>
      <c r="CY181" s="387"/>
      <c r="CZ181" s="387"/>
      <c r="DA181" s="387"/>
      <c r="DB181" s="387"/>
      <c r="DC181" s="387"/>
      <c r="DD181" s="387"/>
      <c r="DE181" s="387"/>
      <c r="DF181" s="387"/>
      <c r="DG181" s="387"/>
      <c r="DH181" s="387"/>
      <c r="DI181" s="387"/>
      <c r="DJ181" s="387"/>
      <c r="DK181" s="387"/>
      <c r="DL181" s="387"/>
      <c r="DM181" s="387"/>
      <c r="DN181" s="387"/>
      <c r="DO181" s="387"/>
      <c r="DP181" s="387"/>
      <c r="DQ181" s="387"/>
      <c r="DR181" s="387"/>
      <c r="DS181" s="387"/>
      <c r="DT181" s="387"/>
      <c r="DU181" s="387"/>
      <c r="DV181" s="387"/>
      <c r="DW181" s="387"/>
      <c r="DX181" s="387"/>
      <c r="DY181" s="387"/>
      <c r="DZ181" s="387"/>
      <c r="EA181" s="387"/>
      <c r="EB181" s="387"/>
      <c r="EC181" s="387"/>
      <c r="ED181" s="387"/>
      <c r="EE181" s="387"/>
      <c r="EF181" s="387"/>
      <c r="EG181" s="387"/>
      <c r="EH181" s="387"/>
      <c r="EI181" s="387"/>
      <c r="EJ181" s="387"/>
      <c r="EK181" s="387"/>
      <c r="EL181" s="387"/>
      <c r="EM181" s="387"/>
      <c r="EN181" s="387"/>
      <c r="EO181" s="387"/>
    </row>
    <row r="182" spans="2:145" s="49" customFormat="1" ht="11.25" customHeight="1">
      <c r="B182" s="57"/>
      <c r="C182" s="58"/>
      <c r="D182" s="382" t="s">
        <v>70</v>
      </c>
      <c r="E182" s="382"/>
      <c r="F182" s="382"/>
      <c r="G182" s="382"/>
      <c r="H182" s="382"/>
      <c r="I182" s="382"/>
      <c r="J182" s="382"/>
      <c r="K182" s="382"/>
      <c r="L182" s="382"/>
      <c r="M182" s="382"/>
      <c r="N182" s="382"/>
      <c r="O182" s="382"/>
      <c r="P182" s="382"/>
      <c r="Q182" s="382"/>
      <c r="R182" s="382"/>
      <c r="S182" s="382"/>
      <c r="T182" s="382"/>
      <c r="U182" s="382"/>
      <c r="V182" s="382"/>
      <c r="W182" s="382"/>
      <c r="X182" s="382"/>
      <c r="Y182" s="382"/>
      <c r="Z182" s="382"/>
      <c r="AA182" s="382"/>
      <c r="AB182" s="382"/>
      <c r="AC182" s="382"/>
      <c r="AD182" s="382"/>
      <c r="AE182" s="382"/>
      <c r="AF182" s="382"/>
      <c r="AG182" s="382"/>
      <c r="AH182" s="382"/>
      <c r="AI182" s="382"/>
      <c r="AJ182" s="382"/>
      <c r="AK182" s="382"/>
      <c r="AL182" s="382"/>
      <c r="AM182" s="382"/>
      <c r="AN182" s="382"/>
      <c r="AO182" s="382"/>
      <c r="AP182" s="382"/>
      <c r="AQ182" s="382"/>
      <c r="AR182" s="382"/>
      <c r="AS182" s="382"/>
      <c r="AT182" s="382"/>
      <c r="AU182" s="382"/>
      <c r="AV182" s="382"/>
      <c r="AW182" s="382"/>
      <c r="AX182" s="382"/>
      <c r="AY182" s="382"/>
      <c r="AZ182" s="382"/>
      <c r="BA182" s="382"/>
      <c r="BB182" s="382"/>
      <c r="BC182" s="382"/>
      <c r="BD182" s="382"/>
      <c r="BE182" s="382"/>
      <c r="BF182" s="382"/>
      <c r="BG182" s="382"/>
      <c r="BH182" s="382"/>
      <c r="BI182" s="382"/>
      <c r="BJ182" s="382"/>
      <c r="BK182" s="382"/>
      <c r="BL182" s="382"/>
      <c r="BM182" s="382"/>
      <c r="BN182" s="382"/>
      <c r="BO182" s="382"/>
      <c r="BP182" s="382"/>
      <c r="BQ182" s="382"/>
      <c r="BR182" s="382"/>
      <c r="BS182" s="382"/>
      <c r="BT182" s="382"/>
      <c r="BU182" s="382"/>
      <c r="BV182" s="382"/>
      <c r="BW182" s="382"/>
      <c r="BX182" s="382"/>
      <c r="BY182" s="382"/>
      <c r="BZ182" s="382"/>
      <c r="CA182" s="382"/>
      <c r="CB182" s="382"/>
      <c r="CC182" s="382"/>
      <c r="CD182" s="382"/>
      <c r="CE182" s="382"/>
      <c r="CF182" s="382"/>
      <c r="CG182" s="382"/>
      <c r="CH182" s="382"/>
      <c r="CI182" s="382"/>
      <c r="CJ182" s="382"/>
      <c r="CK182" s="382"/>
      <c r="CL182" s="382"/>
      <c r="CM182" s="382"/>
      <c r="CN182" s="382"/>
      <c r="CO182" s="382"/>
      <c r="CP182" s="382"/>
      <c r="CQ182" s="382"/>
      <c r="CR182" s="382"/>
      <c r="CS182" s="382"/>
      <c r="CT182" s="382"/>
      <c r="CU182" s="382"/>
      <c r="CV182" s="382"/>
      <c r="CW182" s="382"/>
      <c r="CX182" s="382"/>
      <c r="CY182" s="382"/>
      <c r="CZ182" s="382"/>
      <c r="DA182" s="382"/>
      <c r="DB182" s="382"/>
      <c r="DC182" s="382"/>
      <c r="DD182" s="382"/>
      <c r="DE182" s="382"/>
      <c r="DF182" s="382"/>
      <c r="DG182" s="382"/>
      <c r="DH182" s="382"/>
      <c r="DI182" s="382"/>
      <c r="DJ182" s="382"/>
      <c r="DK182" s="382"/>
      <c r="DL182" s="382"/>
      <c r="DM182" s="382"/>
      <c r="DN182" s="382"/>
      <c r="DO182" s="382"/>
      <c r="DP182" s="382"/>
      <c r="DQ182" s="382"/>
      <c r="DR182" s="382"/>
      <c r="DS182" s="382"/>
      <c r="DT182" s="382"/>
      <c r="DU182" s="382"/>
      <c r="DV182" s="382"/>
      <c r="DW182" s="382"/>
      <c r="DX182" s="382"/>
      <c r="DY182" s="382"/>
      <c r="DZ182" s="382"/>
      <c r="EA182" s="382"/>
      <c r="EB182" s="382"/>
      <c r="EC182" s="382"/>
      <c r="ED182" s="382"/>
      <c r="EE182" s="382"/>
      <c r="EF182" s="382"/>
      <c r="EG182" s="382"/>
      <c r="EH182" s="382"/>
      <c r="EI182" s="382"/>
      <c r="EJ182" s="382"/>
      <c r="EK182" s="382"/>
      <c r="EL182" s="382"/>
      <c r="EM182" s="382"/>
      <c r="EN182" s="382"/>
      <c r="EO182" s="382"/>
    </row>
    <row r="183" spans="2:146" s="49" customFormat="1" ht="21.75" customHeight="1">
      <c r="B183" s="310">
        <v>1</v>
      </c>
      <c r="C183" s="310"/>
      <c r="D183" s="384" t="s">
        <v>86</v>
      </c>
      <c r="E183" s="384"/>
      <c r="F183" s="384"/>
      <c r="G183" s="38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5" t="s">
        <v>84</v>
      </c>
      <c r="Z183" s="385"/>
      <c r="AA183" s="385"/>
      <c r="AB183" s="385"/>
      <c r="AC183" s="385"/>
      <c r="AD183" s="385"/>
      <c r="AE183" s="385"/>
      <c r="AF183" s="385"/>
      <c r="AG183" s="385"/>
      <c r="AH183" s="385"/>
      <c r="AI183" s="385" t="s">
        <v>82</v>
      </c>
      <c r="AJ183" s="385"/>
      <c r="AK183" s="385"/>
      <c r="AL183" s="385"/>
      <c r="AM183" s="385"/>
      <c r="AN183" s="385"/>
      <c r="AO183" s="385"/>
      <c r="AP183" s="385"/>
      <c r="AQ183" s="385"/>
      <c r="AR183" s="385"/>
      <c r="AS183" s="385"/>
      <c r="AT183" s="385"/>
      <c r="AU183" s="385"/>
      <c r="AV183" s="385"/>
      <c r="AW183" s="385"/>
      <c r="AX183" s="385"/>
      <c r="AY183" s="385"/>
      <c r="AZ183" s="385"/>
      <c r="BA183" s="385"/>
      <c r="BB183" s="385"/>
      <c r="BC183" s="385"/>
      <c r="BD183" s="385"/>
      <c r="BE183" s="385"/>
      <c r="BF183" s="385"/>
      <c r="BG183" s="385"/>
      <c r="BH183" s="385"/>
      <c r="BI183" s="385"/>
      <c r="BJ183" s="268"/>
      <c r="BK183" s="268"/>
      <c r="BL183" s="268"/>
      <c r="BM183" s="268"/>
      <c r="BN183" s="268"/>
      <c r="BO183" s="268"/>
      <c r="BP183" s="268"/>
      <c r="BQ183" s="268"/>
      <c r="BR183" s="268"/>
      <c r="BS183" s="268"/>
      <c r="BT183" s="268"/>
      <c r="BU183" s="268"/>
      <c r="BV183" s="268"/>
      <c r="BW183" s="268"/>
      <c r="BX183" s="268"/>
      <c r="BY183" s="268"/>
      <c r="BZ183" s="268">
        <v>539.8</v>
      </c>
      <c r="CA183" s="268"/>
      <c r="CB183" s="268"/>
      <c r="CC183" s="268"/>
      <c r="CD183" s="268"/>
      <c r="CE183" s="268"/>
      <c r="CF183" s="268"/>
      <c r="CG183" s="268"/>
      <c r="CH183" s="268"/>
      <c r="CI183" s="268"/>
      <c r="CJ183" s="268"/>
      <c r="CK183" s="268"/>
      <c r="CL183" s="268"/>
      <c r="CM183" s="268"/>
      <c r="CN183" s="268"/>
      <c r="CO183" s="268"/>
      <c r="CP183" s="268"/>
      <c r="CQ183" s="268"/>
      <c r="CR183" s="268"/>
      <c r="CS183" s="268"/>
      <c r="CT183" s="268"/>
      <c r="CU183" s="268"/>
      <c r="CV183" s="268"/>
      <c r="CW183" s="268"/>
      <c r="CX183" s="268"/>
      <c r="CY183" s="268"/>
      <c r="CZ183" s="268"/>
      <c r="DA183" s="40"/>
      <c r="DB183" s="268"/>
      <c r="DC183" s="268"/>
      <c r="DD183" s="268"/>
      <c r="DE183" s="268"/>
      <c r="DF183" s="268"/>
      <c r="DG183" s="268"/>
      <c r="DH183" s="268"/>
      <c r="DI183" s="268"/>
      <c r="DJ183" s="268"/>
      <c r="DK183" s="268"/>
      <c r="DL183" s="268"/>
      <c r="DM183" s="268"/>
      <c r="DN183" s="268"/>
      <c r="DO183" s="268"/>
      <c r="DP183" s="268"/>
      <c r="DQ183" s="268"/>
      <c r="DR183" s="42"/>
      <c r="DS183" s="268">
        <v>539.8</v>
      </c>
      <c r="DT183" s="268"/>
      <c r="DU183" s="268"/>
      <c r="DV183" s="268"/>
      <c r="DW183" s="268"/>
      <c r="DX183" s="268"/>
      <c r="DY183" s="268"/>
      <c r="DZ183" s="268"/>
      <c r="EA183" s="268"/>
      <c r="EB183" s="268"/>
      <c r="EC183" s="268"/>
      <c r="ED183" s="268"/>
      <c r="EE183" s="268"/>
      <c r="EF183" s="268"/>
      <c r="EG183" s="268"/>
      <c r="EH183" s="268"/>
      <c r="EI183" s="268"/>
      <c r="EJ183" s="268"/>
      <c r="EK183" s="268"/>
      <c r="EL183" s="268"/>
      <c r="EM183" s="268"/>
      <c r="EN183" s="268"/>
      <c r="EO183" s="268"/>
      <c r="EP183" s="268"/>
    </row>
    <row r="184" spans="2:145" s="49" customFormat="1" ht="11.25" customHeight="1">
      <c r="B184" s="57"/>
      <c r="C184" s="58"/>
      <c r="D184" s="382" t="s">
        <v>74</v>
      </c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382"/>
      <c r="R184" s="382"/>
      <c r="S184" s="382"/>
      <c r="T184" s="382"/>
      <c r="U184" s="382"/>
      <c r="V184" s="382"/>
      <c r="W184" s="382"/>
      <c r="X184" s="382"/>
      <c r="Y184" s="382"/>
      <c r="Z184" s="382"/>
      <c r="AA184" s="382"/>
      <c r="AB184" s="382"/>
      <c r="AC184" s="382"/>
      <c r="AD184" s="382"/>
      <c r="AE184" s="382"/>
      <c r="AF184" s="382"/>
      <c r="AG184" s="382"/>
      <c r="AH184" s="382"/>
      <c r="AI184" s="382"/>
      <c r="AJ184" s="382"/>
      <c r="AK184" s="382"/>
      <c r="AL184" s="382"/>
      <c r="AM184" s="382"/>
      <c r="AN184" s="382"/>
      <c r="AO184" s="382"/>
      <c r="AP184" s="382"/>
      <c r="AQ184" s="382"/>
      <c r="AR184" s="382"/>
      <c r="AS184" s="382"/>
      <c r="AT184" s="382"/>
      <c r="AU184" s="382"/>
      <c r="AV184" s="382"/>
      <c r="AW184" s="382"/>
      <c r="AX184" s="382"/>
      <c r="AY184" s="382"/>
      <c r="AZ184" s="382"/>
      <c r="BA184" s="382"/>
      <c r="BB184" s="382"/>
      <c r="BC184" s="382"/>
      <c r="BD184" s="382"/>
      <c r="BE184" s="382"/>
      <c r="BF184" s="382"/>
      <c r="BG184" s="382"/>
      <c r="BH184" s="382"/>
      <c r="BI184" s="382"/>
      <c r="BJ184" s="382"/>
      <c r="BK184" s="382"/>
      <c r="BL184" s="382"/>
      <c r="BM184" s="382"/>
      <c r="BN184" s="382"/>
      <c r="BO184" s="382"/>
      <c r="BP184" s="382"/>
      <c r="BQ184" s="382"/>
      <c r="BR184" s="382"/>
      <c r="BS184" s="382"/>
      <c r="BT184" s="382"/>
      <c r="BU184" s="382"/>
      <c r="BV184" s="382"/>
      <c r="BW184" s="382"/>
      <c r="BX184" s="382"/>
      <c r="BY184" s="382"/>
      <c r="BZ184" s="382"/>
      <c r="CA184" s="382"/>
      <c r="CB184" s="382"/>
      <c r="CC184" s="382"/>
      <c r="CD184" s="382"/>
      <c r="CE184" s="382"/>
      <c r="CF184" s="382"/>
      <c r="CG184" s="382"/>
      <c r="CH184" s="382"/>
      <c r="CI184" s="382"/>
      <c r="CJ184" s="382"/>
      <c r="CK184" s="382"/>
      <c r="CL184" s="382"/>
      <c r="CM184" s="382"/>
      <c r="CN184" s="382"/>
      <c r="CO184" s="382"/>
      <c r="CP184" s="382"/>
      <c r="CQ184" s="382"/>
      <c r="CR184" s="382"/>
      <c r="CS184" s="382"/>
      <c r="CT184" s="382"/>
      <c r="CU184" s="382"/>
      <c r="CV184" s="382"/>
      <c r="CW184" s="382"/>
      <c r="CX184" s="382"/>
      <c r="CY184" s="382"/>
      <c r="CZ184" s="382"/>
      <c r="DA184" s="382"/>
      <c r="DB184" s="382"/>
      <c r="DC184" s="382"/>
      <c r="DD184" s="382"/>
      <c r="DE184" s="382"/>
      <c r="DF184" s="382"/>
      <c r="DG184" s="382"/>
      <c r="DH184" s="382"/>
      <c r="DI184" s="382"/>
      <c r="DJ184" s="382"/>
      <c r="DK184" s="382"/>
      <c r="DL184" s="382"/>
      <c r="DM184" s="382"/>
      <c r="DN184" s="382"/>
      <c r="DO184" s="382"/>
      <c r="DP184" s="382"/>
      <c r="DQ184" s="382"/>
      <c r="DR184" s="382"/>
      <c r="DS184" s="382"/>
      <c r="DT184" s="382"/>
      <c r="DU184" s="382"/>
      <c r="DV184" s="382"/>
      <c r="DW184" s="382"/>
      <c r="DX184" s="382"/>
      <c r="DY184" s="382"/>
      <c r="DZ184" s="382"/>
      <c r="EA184" s="382"/>
      <c r="EB184" s="382"/>
      <c r="EC184" s="382"/>
      <c r="ED184" s="382"/>
      <c r="EE184" s="382"/>
      <c r="EF184" s="382"/>
      <c r="EG184" s="382"/>
      <c r="EH184" s="382"/>
      <c r="EI184" s="382"/>
      <c r="EJ184" s="382"/>
      <c r="EK184" s="382"/>
      <c r="EL184" s="382"/>
      <c r="EM184" s="382"/>
      <c r="EN184" s="382"/>
      <c r="EO184" s="382"/>
    </row>
    <row r="185" spans="2:146" s="49" customFormat="1" ht="11.25" customHeight="1">
      <c r="B185" s="310">
        <v>1</v>
      </c>
      <c r="C185" s="310"/>
      <c r="D185" s="384" t="s">
        <v>87</v>
      </c>
      <c r="E185" s="384"/>
      <c r="F185" s="384"/>
      <c r="G185" s="384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5" t="s">
        <v>76</v>
      </c>
      <c r="Z185" s="385"/>
      <c r="AA185" s="385"/>
      <c r="AB185" s="385"/>
      <c r="AC185" s="385"/>
      <c r="AD185" s="385"/>
      <c r="AE185" s="385"/>
      <c r="AF185" s="385"/>
      <c r="AG185" s="385"/>
      <c r="AH185" s="385"/>
      <c r="AI185" s="385" t="s">
        <v>82</v>
      </c>
      <c r="AJ185" s="385"/>
      <c r="AK185" s="385"/>
      <c r="AL185" s="385"/>
      <c r="AM185" s="385"/>
      <c r="AN185" s="385"/>
      <c r="AO185" s="385"/>
      <c r="AP185" s="385"/>
      <c r="AQ185" s="385"/>
      <c r="AR185" s="385"/>
      <c r="AS185" s="385"/>
      <c r="AT185" s="385"/>
      <c r="AU185" s="385"/>
      <c r="AV185" s="385"/>
      <c r="AW185" s="385"/>
      <c r="AX185" s="385"/>
      <c r="AY185" s="385"/>
      <c r="AZ185" s="385"/>
      <c r="BA185" s="385"/>
      <c r="BB185" s="385"/>
      <c r="BC185" s="385"/>
      <c r="BD185" s="385"/>
      <c r="BE185" s="385"/>
      <c r="BF185" s="385"/>
      <c r="BG185" s="385"/>
      <c r="BH185" s="385"/>
      <c r="BI185" s="385"/>
      <c r="BJ185" s="268"/>
      <c r="BK185" s="268"/>
      <c r="BL185" s="268"/>
      <c r="BM185" s="268"/>
      <c r="BN185" s="268"/>
      <c r="BO185" s="268"/>
      <c r="BP185" s="268"/>
      <c r="BQ185" s="268"/>
      <c r="BR185" s="268"/>
      <c r="BS185" s="268"/>
      <c r="BT185" s="268"/>
      <c r="BU185" s="268"/>
      <c r="BV185" s="268"/>
      <c r="BW185" s="268"/>
      <c r="BX185" s="268"/>
      <c r="BY185" s="268"/>
      <c r="BZ185" s="268">
        <v>97</v>
      </c>
      <c r="CA185" s="268"/>
      <c r="CB185" s="268"/>
      <c r="CC185" s="268"/>
      <c r="CD185" s="268"/>
      <c r="CE185" s="268"/>
      <c r="CF185" s="268"/>
      <c r="CG185" s="268"/>
      <c r="CH185" s="268"/>
      <c r="CI185" s="268"/>
      <c r="CJ185" s="268"/>
      <c r="CK185" s="268"/>
      <c r="CL185" s="268"/>
      <c r="CM185" s="268"/>
      <c r="CN185" s="268"/>
      <c r="CO185" s="268"/>
      <c r="CP185" s="268"/>
      <c r="CQ185" s="268"/>
      <c r="CR185" s="268"/>
      <c r="CS185" s="268"/>
      <c r="CT185" s="268"/>
      <c r="CU185" s="268"/>
      <c r="CV185" s="268"/>
      <c r="CW185" s="268"/>
      <c r="CX185" s="268"/>
      <c r="CY185" s="268"/>
      <c r="CZ185" s="268"/>
      <c r="DA185" s="40"/>
      <c r="DB185" s="268"/>
      <c r="DC185" s="268"/>
      <c r="DD185" s="268"/>
      <c r="DE185" s="268"/>
      <c r="DF185" s="268"/>
      <c r="DG185" s="268"/>
      <c r="DH185" s="268"/>
      <c r="DI185" s="268"/>
      <c r="DJ185" s="268"/>
      <c r="DK185" s="268"/>
      <c r="DL185" s="268"/>
      <c r="DM185" s="268"/>
      <c r="DN185" s="268"/>
      <c r="DO185" s="268"/>
      <c r="DP185" s="268"/>
      <c r="DQ185" s="268"/>
      <c r="DR185" s="42"/>
      <c r="DS185" s="268">
        <v>97</v>
      </c>
      <c r="DT185" s="268"/>
      <c r="DU185" s="268"/>
      <c r="DV185" s="268"/>
      <c r="DW185" s="268"/>
      <c r="DX185" s="268"/>
      <c r="DY185" s="268"/>
      <c r="DZ185" s="268"/>
      <c r="EA185" s="268"/>
      <c r="EB185" s="268"/>
      <c r="EC185" s="268"/>
      <c r="ED185" s="268"/>
      <c r="EE185" s="268"/>
      <c r="EF185" s="268"/>
      <c r="EG185" s="268"/>
      <c r="EH185" s="268"/>
      <c r="EI185" s="268"/>
      <c r="EJ185" s="268"/>
      <c r="EK185" s="268"/>
      <c r="EL185" s="268"/>
      <c r="EM185" s="268"/>
      <c r="EN185" s="268"/>
      <c r="EO185" s="268"/>
      <c r="EP185" s="268"/>
    </row>
    <row r="186" spans="2:145" s="49" customFormat="1" ht="11.25" customHeight="1">
      <c r="B186" s="57"/>
      <c r="C186" s="58"/>
      <c r="D186" s="382" t="s">
        <v>79</v>
      </c>
      <c r="E186" s="382"/>
      <c r="F186" s="382"/>
      <c r="G186" s="382"/>
      <c r="H186" s="382"/>
      <c r="I186" s="382"/>
      <c r="J186" s="382"/>
      <c r="K186" s="382"/>
      <c r="L186" s="382"/>
      <c r="M186" s="382"/>
      <c r="N186" s="382"/>
      <c r="O186" s="382"/>
      <c r="P186" s="382"/>
      <c r="Q186" s="382"/>
      <c r="R186" s="382"/>
      <c r="S186" s="382"/>
      <c r="T186" s="382"/>
      <c r="U186" s="382"/>
      <c r="V186" s="382"/>
      <c r="W186" s="382"/>
      <c r="X186" s="382"/>
      <c r="Y186" s="382"/>
      <c r="Z186" s="382"/>
      <c r="AA186" s="382"/>
      <c r="AB186" s="382"/>
      <c r="AC186" s="382"/>
      <c r="AD186" s="382"/>
      <c r="AE186" s="382"/>
      <c r="AF186" s="382"/>
      <c r="AG186" s="382"/>
      <c r="AH186" s="382"/>
      <c r="AI186" s="382"/>
      <c r="AJ186" s="382"/>
      <c r="AK186" s="382"/>
      <c r="AL186" s="382"/>
      <c r="AM186" s="382"/>
      <c r="AN186" s="382"/>
      <c r="AO186" s="382"/>
      <c r="AP186" s="382"/>
      <c r="AQ186" s="382"/>
      <c r="AR186" s="382"/>
      <c r="AS186" s="382"/>
      <c r="AT186" s="382"/>
      <c r="AU186" s="382"/>
      <c r="AV186" s="382"/>
      <c r="AW186" s="382"/>
      <c r="AX186" s="382"/>
      <c r="AY186" s="382"/>
      <c r="AZ186" s="382"/>
      <c r="BA186" s="382"/>
      <c r="BB186" s="382"/>
      <c r="BC186" s="382"/>
      <c r="BD186" s="382"/>
      <c r="BE186" s="382"/>
      <c r="BF186" s="382"/>
      <c r="BG186" s="382"/>
      <c r="BH186" s="382"/>
      <c r="BI186" s="382"/>
      <c r="BJ186" s="382"/>
      <c r="BK186" s="382"/>
      <c r="BL186" s="382"/>
      <c r="BM186" s="382"/>
      <c r="BN186" s="382"/>
      <c r="BO186" s="382"/>
      <c r="BP186" s="382"/>
      <c r="BQ186" s="382"/>
      <c r="BR186" s="382"/>
      <c r="BS186" s="382"/>
      <c r="BT186" s="382"/>
      <c r="BU186" s="382"/>
      <c r="BV186" s="382"/>
      <c r="BW186" s="382"/>
      <c r="BX186" s="382"/>
      <c r="BY186" s="382"/>
      <c r="BZ186" s="382"/>
      <c r="CA186" s="382"/>
      <c r="CB186" s="382"/>
      <c r="CC186" s="382"/>
      <c r="CD186" s="382"/>
      <c r="CE186" s="382"/>
      <c r="CF186" s="382"/>
      <c r="CG186" s="382"/>
      <c r="CH186" s="382"/>
      <c r="CI186" s="382"/>
      <c r="CJ186" s="382"/>
      <c r="CK186" s="382"/>
      <c r="CL186" s="382"/>
      <c r="CM186" s="382"/>
      <c r="CN186" s="382"/>
      <c r="CO186" s="382"/>
      <c r="CP186" s="382"/>
      <c r="CQ186" s="382"/>
      <c r="CR186" s="382"/>
      <c r="CS186" s="382"/>
      <c r="CT186" s="382"/>
      <c r="CU186" s="382"/>
      <c r="CV186" s="382"/>
      <c r="CW186" s="382"/>
      <c r="CX186" s="382"/>
      <c r="CY186" s="382"/>
      <c r="CZ186" s="382"/>
      <c r="DA186" s="382"/>
      <c r="DB186" s="382"/>
      <c r="DC186" s="382"/>
      <c r="DD186" s="382"/>
      <c r="DE186" s="382"/>
      <c r="DF186" s="382"/>
      <c r="DG186" s="382"/>
      <c r="DH186" s="382"/>
      <c r="DI186" s="382"/>
      <c r="DJ186" s="382"/>
      <c r="DK186" s="382"/>
      <c r="DL186" s="382"/>
      <c r="DM186" s="382"/>
      <c r="DN186" s="382"/>
      <c r="DO186" s="382"/>
      <c r="DP186" s="382"/>
      <c r="DQ186" s="382"/>
      <c r="DR186" s="382"/>
      <c r="DS186" s="382"/>
      <c r="DT186" s="382"/>
      <c r="DU186" s="382"/>
      <c r="DV186" s="382"/>
      <c r="DW186" s="382"/>
      <c r="DX186" s="382"/>
      <c r="DY186" s="382"/>
      <c r="DZ186" s="382"/>
      <c r="EA186" s="382"/>
      <c r="EB186" s="382"/>
      <c r="EC186" s="382"/>
      <c r="ED186" s="382"/>
      <c r="EE186" s="382"/>
      <c r="EF186" s="382"/>
      <c r="EG186" s="382"/>
      <c r="EH186" s="382"/>
      <c r="EI186" s="382"/>
      <c r="EJ186" s="382"/>
      <c r="EK186" s="382"/>
      <c r="EL186" s="382"/>
      <c r="EM186" s="382"/>
      <c r="EN186" s="382"/>
      <c r="EO186" s="382"/>
    </row>
    <row r="187" spans="2:146" s="49" customFormat="1" ht="11.25" customHeight="1">
      <c r="B187" s="310">
        <v>1</v>
      </c>
      <c r="C187" s="310"/>
      <c r="D187" s="384" t="s">
        <v>88</v>
      </c>
      <c r="E187" s="384"/>
      <c r="F187" s="384"/>
      <c r="G187" s="384"/>
      <c r="H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5" t="s">
        <v>84</v>
      </c>
      <c r="Z187" s="385"/>
      <c r="AA187" s="385"/>
      <c r="AB187" s="385"/>
      <c r="AC187" s="385"/>
      <c r="AD187" s="385"/>
      <c r="AE187" s="385"/>
      <c r="AF187" s="385"/>
      <c r="AG187" s="385"/>
      <c r="AH187" s="385"/>
      <c r="AI187" s="385" t="s">
        <v>77</v>
      </c>
      <c r="AJ187" s="385"/>
      <c r="AK187" s="385"/>
      <c r="AL187" s="385"/>
      <c r="AM187" s="385"/>
      <c r="AN187" s="385"/>
      <c r="AO187" s="385"/>
      <c r="AP187" s="385"/>
      <c r="AQ187" s="385"/>
      <c r="AR187" s="385"/>
      <c r="AS187" s="385"/>
      <c r="AT187" s="385"/>
      <c r="AU187" s="385"/>
      <c r="AV187" s="385"/>
      <c r="AW187" s="385"/>
      <c r="AX187" s="385"/>
      <c r="AY187" s="385"/>
      <c r="AZ187" s="385"/>
      <c r="BA187" s="385"/>
      <c r="BB187" s="385"/>
      <c r="BC187" s="385"/>
      <c r="BD187" s="385"/>
      <c r="BE187" s="385"/>
      <c r="BF187" s="385"/>
      <c r="BG187" s="385"/>
      <c r="BH187" s="385"/>
      <c r="BI187" s="385"/>
      <c r="BJ187" s="268"/>
      <c r="BK187" s="268"/>
      <c r="BL187" s="268"/>
      <c r="BM187" s="268"/>
      <c r="BN187" s="268"/>
      <c r="BO187" s="268"/>
      <c r="BP187" s="268"/>
      <c r="BQ187" s="268"/>
      <c r="BR187" s="268"/>
      <c r="BS187" s="268"/>
      <c r="BT187" s="268"/>
      <c r="BU187" s="268"/>
      <c r="BV187" s="268"/>
      <c r="BW187" s="268"/>
      <c r="BX187" s="268"/>
      <c r="BY187" s="268"/>
      <c r="BZ187" s="268">
        <f>BZ183/BZ185</f>
        <v>5.564948453608247</v>
      </c>
      <c r="CA187" s="268"/>
      <c r="CB187" s="268"/>
      <c r="CC187" s="268"/>
      <c r="CD187" s="268"/>
      <c r="CE187" s="268"/>
      <c r="CF187" s="268"/>
      <c r="CG187" s="268"/>
      <c r="CH187" s="268"/>
      <c r="CI187" s="268"/>
      <c r="CJ187" s="268"/>
      <c r="CK187" s="268"/>
      <c r="CL187" s="268"/>
      <c r="CM187" s="268"/>
      <c r="CN187" s="268"/>
      <c r="CO187" s="268"/>
      <c r="CP187" s="268"/>
      <c r="CQ187" s="268"/>
      <c r="CR187" s="268"/>
      <c r="CS187" s="268"/>
      <c r="CT187" s="268"/>
      <c r="CU187" s="268"/>
      <c r="CV187" s="268"/>
      <c r="CW187" s="268"/>
      <c r="CX187" s="268"/>
      <c r="CY187" s="268"/>
      <c r="CZ187" s="268"/>
      <c r="DA187" s="40"/>
      <c r="DB187" s="268"/>
      <c r="DC187" s="268"/>
      <c r="DD187" s="268"/>
      <c r="DE187" s="268"/>
      <c r="DF187" s="268"/>
      <c r="DG187" s="268"/>
      <c r="DH187" s="268"/>
      <c r="DI187" s="268"/>
      <c r="DJ187" s="268"/>
      <c r="DK187" s="268"/>
      <c r="DL187" s="268"/>
      <c r="DM187" s="268"/>
      <c r="DN187" s="268"/>
      <c r="DO187" s="268"/>
      <c r="DP187" s="268"/>
      <c r="DQ187" s="268"/>
      <c r="DR187" s="42"/>
      <c r="DS187" s="268">
        <f>DS183/DS185</f>
        <v>5.564948453608247</v>
      </c>
      <c r="DT187" s="268"/>
      <c r="DU187" s="268"/>
      <c r="DV187" s="268"/>
      <c r="DW187" s="268"/>
      <c r="DX187" s="268"/>
      <c r="DY187" s="268"/>
      <c r="DZ187" s="268"/>
      <c r="EA187" s="268"/>
      <c r="EB187" s="268"/>
      <c r="EC187" s="268"/>
      <c r="ED187" s="268"/>
      <c r="EE187" s="268"/>
      <c r="EF187" s="268"/>
      <c r="EG187" s="268"/>
      <c r="EH187" s="268"/>
      <c r="EI187" s="268"/>
      <c r="EJ187" s="268"/>
      <c r="EK187" s="268"/>
      <c r="EL187" s="268"/>
      <c r="EM187" s="268"/>
      <c r="EN187" s="268"/>
      <c r="EO187" s="268"/>
      <c r="EP187" s="268"/>
    </row>
    <row r="188" spans="2:145" s="49" customFormat="1" ht="11.25" customHeight="1">
      <c r="B188" s="57"/>
      <c r="C188" s="58"/>
      <c r="D188" s="382" t="s">
        <v>89</v>
      </c>
      <c r="E188" s="382"/>
      <c r="F188" s="382"/>
      <c r="G188" s="382"/>
      <c r="H188" s="382"/>
      <c r="I188" s="382"/>
      <c r="J188" s="382"/>
      <c r="K188" s="382"/>
      <c r="L188" s="382"/>
      <c r="M188" s="382"/>
      <c r="N188" s="382"/>
      <c r="O188" s="382"/>
      <c r="P188" s="382"/>
      <c r="Q188" s="382"/>
      <c r="R188" s="382"/>
      <c r="S188" s="382"/>
      <c r="T188" s="382"/>
      <c r="U188" s="382"/>
      <c r="V188" s="382"/>
      <c r="W188" s="382"/>
      <c r="X188" s="382"/>
      <c r="Y188" s="382"/>
      <c r="Z188" s="382"/>
      <c r="AA188" s="382"/>
      <c r="AB188" s="382"/>
      <c r="AC188" s="382"/>
      <c r="AD188" s="382"/>
      <c r="AE188" s="382"/>
      <c r="AF188" s="382"/>
      <c r="AG188" s="382"/>
      <c r="AH188" s="382"/>
      <c r="AI188" s="382"/>
      <c r="AJ188" s="382"/>
      <c r="AK188" s="382"/>
      <c r="AL188" s="382"/>
      <c r="AM188" s="382"/>
      <c r="AN188" s="382"/>
      <c r="AO188" s="382"/>
      <c r="AP188" s="382"/>
      <c r="AQ188" s="382"/>
      <c r="AR188" s="382"/>
      <c r="AS188" s="382"/>
      <c r="AT188" s="382"/>
      <c r="AU188" s="382"/>
      <c r="AV188" s="382"/>
      <c r="AW188" s="382"/>
      <c r="AX188" s="382"/>
      <c r="AY188" s="382"/>
      <c r="AZ188" s="382"/>
      <c r="BA188" s="382"/>
      <c r="BB188" s="382"/>
      <c r="BC188" s="382"/>
      <c r="BD188" s="382"/>
      <c r="BE188" s="382"/>
      <c r="BF188" s="382"/>
      <c r="BG188" s="382"/>
      <c r="BH188" s="382"/>
      <c r="BI188" s="382"/>
      <c r="BJ188" s="382"/>
      <c r="BK188" s="382"/>
      <c r="BL188" s="382"/>
      <c r="BM188" s="382"/>
      <c r="BN188" s="382"/>
      <c r="BO188" s="382"/>
      <c r="BP188" s="382"/>
      <c r="BQ188" s="382"/>
      <c r="BR188" s="382"/>
      <c r="BS188" s="382"/>
      <c r="BT188" s="382"/>
      <c r="BU188" s="382"/>
      <c r="BV188" s="382"/>
      <c r="BW188" s="382"/>
      <c r="BX188" s="382"/>
      <c r="BY188" s="382"/>
      <c r="BZ188" s="382"/>
      <c r="CA188" s="382"/>
      <c r="CB188" s="382"/>
      <c r="CC188" s="382"/>
      <c r="CD188" s="382"/>
      <c r="CE188" s="382"/>
      <c r="CF188" s="382"/>
      <c r="CG188" s="382"/>
      <c r="CH188" s="382"/>
      <c r="CI188" s="382"/>
      <c r="CJ188" s="382"/>
      <c r="CK188" s="382"/>
      <c r="CL188" s="382"/>
      <c r="CM188" s="382"/>
      <c r="CN188" s="382"/>
      <c r="CO188" s="382"/>
      <c r="CP188" s="382"/>
      <c r="CQ188" s="382"/>
      <c r="CR188" s="382"/>
      <c r="CS188" s="382"/>
      <c r="CT188" s="382"/>
      <c r="CU188" s="382"/>
      <c r="CV188" s="382"/>
      <c r="CW188" s="382"/>
      <c r="CX188" s="382"/>
      <c r="CY188" s="382"/>
      <c r="CZ188" s="382"/>
      <c r="DA188" s="382"/>
      <c r="DB188" s="382"/>
      <c r="DC188" s="382"/>
      <c r="DD188" s="382"/>
      <c r="DE188" s="382"/>
      <c r="DF188" s="382"/>
      <c r="DG188" s="382"/>
      <c r="DH188" s="382"/>
      <c r="DI188" s="382"/>
      <c r="DJ188" s="382"/>
      <c r="DK188" s="382"/>
      <c r="DL188" s="382"/>
      <c r="DM188" s="382"/>
      <c r="DN188" s="382"/>
      <c r="DO188" s="382"/>
      <c r="DP188" s="382"/>
      <c r="DQ188" s="382"/>
      <c r="DR188" s="382"/>
      <c r="DS188" s="382"/>
      <c r="DT188" s="382"/>
      <c r="DU188" s="382"/>
      <c r="DV188" s="382"/>
      <c r="DW188" s="382"/>
      <c r="DX188" s="382"/>
      <c r="DY188" s="382"/>
      <c r="DZ188" s="382"/>
      <c r="EA188" s="382"/>
      <c r="EB188" s="382"/>
      <c r="EC188" s="382"/>
      <c r="ED188" s="382"/>
      <c r="EE188" s="382"/>
      <c r="EF188" s="382"/>
      <c r="EG188" s="382"/>
      <c r="EH188" s="382"/>
      <c r="EI188" s="382"/>
      <c r="EJ188" s="382"/>
      <c r="EK188" s="382"/>
      <c r="EL188" s="382"/>
      <c r="EM188" s="382"/>
      <c r="EN188" s="382"/>
      <c r="EO188" s="382"/>
    </row>
    <row r="189" spans="2:146" s="49" customFormat="1" ht="33.75" customHeight="1">
      <c r="B189" s="310">
        <v>1</v>
      </c>
      <c r="C189" s="310"/>
      <c r="D189" s="383" t="s">
        <v>327</v>
      </c>
      <c r="E189" s="384"/>
      <c r="F189" s="384"/>
      <c r="G189" s="384"/>
      <c r="H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5" t="s">
        <v>84</v>
      </c>
      <c r="Z189" s="385"/>
      <c r="AA189" s="385"/>
      <c r="AB189" s="385"/>
      <c r="AC189" s="385"/>
      <c r="AD189" s="385"/>
      <c r="AE189" s="385"/>
      <c r="AF189" s="385"/>
      <c r="AG189" s="385"/>
      <c r="AH189" s="385"/>
      <c r="AI189" s="385" t="s">
        <v>77</v>
      </c>
      <c r="AJ189" s="385"/>
      <c r="AK189" s="385"/>
      <c r="AL189" s="385"/>
      <c r="AM189" s="385"/>
      <c r="AN189" s="385"/>
      <c r="AO189" s="385"/>
      <c r="AP189" s="385"/>
      <c r="AQ189" s="385"/>
      <c r="AR189" s="385"/>
      <c r="AS189" s="385"/>
      <c r="AT189" s="385"/>
      <c r="AU189" s="385"/>
      <c r="AV189" s="385"/>
      <c r="AW189" s="385"/>
      <c r="AX189" s="385"/>
      <c r="AY189" s="385"/>
      <c r="AZ189" s="385"/>
      <c r="BA189" s="385"/>
      <c r="BB189" s="385"/>
      <c r="BC189" s="385"/>
      <c r="BD189" s="385"/>
      <c r="BE189" s="385"/>
      <c r="BF189" s="385"/>
      <c r="BG189" s="385"/>
      <c r="BH189" s="385"/>
      <c r="BI189" s="385"/>
      <c r="BJ189" s="268"/>
      <c r="BK189" s="268"/>
      <c r="BL189" s="268"/>
      <c r="BM189" s="268"/>
      <c r="BN189" s="268"/>
      <c r="BO189" s="268"/>
      <c r="BP189" s="268"/>
      <c r="BQ189" s="268"/>
      <c r="BR189" s="268"/>
      <c r="BS189" s="268"/>
      <c r="BT189" s="268"/>
      <c r="BU189" s="268"/>
      <c r="BV189" s="268"/>
      <c r="BW189" s="268"/>
      <c r="BX189" s="268"/>
      <c r="BY189" s="268"/>
      <c r="BZ189" s="268"/>
      <c r="CA189" s="268"/>
      <c r="CB189" s="268"/>
      <c r="CC189" s="268"/>
      <c r="CD189" s="268"/>
      <c r="CE189" s="268"/>
      <c r="CF189" s="268"/>
      <c r="CG189" s="268"/>
      <c r="CH189" s="268"/>
      <c r="CI189" s="268"/>
      <c r="CJ189" s="268"/>
      <c r="CK189" s="268"/>
      <c r="CL189" s="268"/>
      <c r="CM189" s="268"/>
      <c r="CN189" s="268"/>
      <c r="CO189" s="268"/>
      <c r="CP189" s="268"/>
      <c r="CQ189" s="268"/>
      <c r="CR189" s="268"/>
      <c r="CS189" s="268"/>
      <c r="CT189" s="268"/>
      <c r="CU189" s="268"/>
      <c r="CV189" s="268"/>
      <c r="CW189" s="268"/>
      <c r="CX189" s="268"/>
      <c r="CY189" s="268"/>
      <c r="CZ189" s="268"/>
      <c r="DA189" s="40"/>
      <c r="DB189" s="268"/>
      <c r="DC189" s="268"/>
      <c r="DD189" s="268"/>
      <c r="DE189" s="268"/>
      <c r="DF189" s="268"/>
      <c r="DG189" s="268"/>
      <c r="DH189" s="268"/>
      <c r="DI189" s="268"/>
      <c r="DJ189" s="268"/>
      <c r="DK189" s="268"/>
      <c r="DL189" s="268"/>
      <c r="DM189" s="268"/>
      <c r="DN189" s="268"/>
      <c r="DO189" s="268"/>
      <c r="DP189" s="268"/>
      <c r="DQ189" s="268"/>
      <c r="DR189" s="42"/>
      <c r="DS189" s="268">
        <v>0</v>
      </c>
      <c r="DT189" s="268"/>
      <c r="DU189" s="268"/>
      <c r="DV189" s="268"/>
      <c r="DW189" s="268"/>
      <c r="DX189" s="268"/>
      <c r="DY189" s="268"/>
      <c r="DZ189" s="268"/>
      <c r="EA189" s="268"/>
      <c r="EB189" s="268"/>
      <c r="EC189" s="268"/>
      <c r="ED189" s="268"/>
      <c r="EE189" s="268"/>
      <c r="EF189" s="268"/>
      <c r="EG189" s="268"/>
      <c r="EH189" s="268"/>
      <c r="EI189" s="268"/>
      <c r="EJ189" s="268"/>
      <c r="EK189" s="268"/>
      <c r="EL189" s="268"/>
      <c r="EM189" s="268"/>
      <c r="EN189" s="268"/>
      <c r="EO189" s="268"/>
      <c r="EP189" s="268"/>
    </row>
    <row r="191" spans="1:183" ht="11.25" customHeight="1">
      <c r="A191"/>
      <c r="B191" s="376" t="s">
        <v>99</v>
      </c>
      <c r="C191" s="376"/>
      <c r="D191" s="376"/>
      <c r="E191" s="376"/>
      <c r="F191" s="376"/>
      <c r="G191" s="376"/>
      <c r="H191" s="376"/>
      <c r="I191" s="376"/>
      <c r="J191" s="376"/>
      <c r="K191" s="376"/>
      <c r="L191" s="376"/>
      <c r="M191" s="376"/>
      <c r="N191" s="376"/>
      <c r="O191" s="376"/>
      <c r="P191" s="376"/>
      <c r="Q191" s="376"/>
      <c r="R191" s="376"/>
      <c r="S191" s="376"/>
      <c r="T191" s="376"/>
      <c r="U191" s="376"/>
      <c r="V191" s="376"/>
      <c r="W191" s="376"/>
      <c r="X191" s="376"/>
      <c r="Y191" s="376"/>
      <c r="Z191" s="376"/>
      <c r="AA191" s="376"/>
      <c r="AB191" s="376"/>
      <c r="AC191" s="376"/>
      <c r="AD191" s="376"/>
      <c r="AE191" s="376"/>
      <c r="AF191" s="376"/>
      <c r="AG191" s="376"/>
      <c r="AH191" s="376"/>
      <c r="AI191" s="376"/>
      <c r="AJ191" s="376"/>
      <c r="AK191" s="376"/>
      <c r="AL191" s="376"/>
      <c r="AM191" s="376"/>
      <c r="AN191" s="376"/>
      <c r="AO191" s="376"/>
      <c r="AP191" s="376"/>
      <c r="AQ191" s="376"/>
      <c r="AR191" s="376"/>
      <c r="AS191" s="376"/>
      <c r="AT191" s="376"/>
      <c r="AU191" s="376"/>
      <c r="AV191" s="376"/>
      <c r="AW191" s="376"/>
      <c r="AX191" s="376"/>
      <c r="AY191" s="376"/>
      <c r="AZ191" s="376"/>
      <c r="BA191" s="376"/>
      <c r="BB191" s="376"/>
      <c r="BC191" s="376"/>
      <c r="BD191" s="376"/>
      <c r="BE191" s="376"/>
      <c r="BF191" s="376"/>
      <c r="BG191" s="376"/>
      <c r="BH191" s="376"/>
      <c r="BI191" s="376"/>
      <c r="BJ191" s="376"/>
      <c r="BK191" s="376"/>
      <c r="BL191" s="376"/>
      <c r="BM191" s="376"/>
      <c r="BN191" s="376"/>
      <c r="BO191" s="376"/>
      <c r="BP191" s="376"/>
      <c r="BQ191" s="376"/>
      <c r="BR191" s="376"/>
      <c r="BS191" s="376"/>
      <c r="BT191" s="376"/>
      <c r="BU191" s="376"/>
      <c r="BV191" s="376"/>
      <c r="BW191" s="376"/>
      <c r="BX191" s="376"/>
      <c r="BY191" s="376"/>
      <c r="BZ191" s="376"/>
      <c r="CA191" s="376"/>
      <c r="CB191" s="376"/>
      <c r="CC191" s="376"/>
      <c r="CD191" s="376"/>
      <c r="CE191" s="376"/>
      <c r="CF191" s="376"/>
      <c r="CG191" s="376"/>
      <c r="CH191" s="376"/>
      <c r="CI191" s="376"/>
      <c r="CJ191" s="376"/>
      <c r="CK191" s="376"/>
      <c r="CL191" s="376"/>
      <c r="CM191" s="376"/>
      <c r="CN191" s="376"/>
      <c r="CO191" s="376"/>
      <c r="CP191" s="376"/>
      <c r="CQ191" s="376"/>
      <c r="CR191" s="376"/>
      <c r="CS191" s="376"/>
      <c r="CT191" s="376"/>
      <c r="CU191" s="376"/>
      <c r="CV191" s="376"/>
      <c r="CW191" s="376"/>
      <c r="CX191" s="376"/>
      <c r="CY191" s="376"/>
      <c r="CZ191" s="376"/>
      <c r="DA191" s="376"/>
      <c r="DB191" s="376"/>
      <c r="DC191" s="376"/>
      <c r="DD191" s="376"/>
      <c r="DE191" s="376"/>
      <c r="DF191" s="376"/>
      <c r="DG191" s="376"/>
      <c r="DH191" s="376"/>
      <c r="DI191" s="376"/>
      <c r="DJ191" s="376"/>
      <c r="DK191" s="376"/>
      <c r="DL191" s="376"/>
      <c r="DM191" s="376"/>
      <c r="DN191" s="376"/>
      <c r="DO191" s="376"/>
      <c r="DP191" s="376"/>
      <c r="DQ191" s="376"/>
      <c r="DR191" s="376"/>
      <c r="DS191" s="376"/>
      <c r="DT191" s="376"/>
      <c r="DU191" s="376"/>
      <c r="DV191" s="376"/>
      <c r="DW191" s="376"/>
      <c r="DX191" s="376"/>
      <c r="DY191" s="376"/>
      <c r="DZ191" s="376"/>
      <c r="EA191" s="376"/>
      <c r="EB191" s="376"/>
      <c r="EC191" s="376"/>
      <c r="ED191" s="376"/>
      <c r="EE191" s="376"/>
      <c r="EF191" s="376"/>
      <c r="EG191" s="376"/>
      <c r="EH191" s="376"/>
      <c r="EI191" s="376"/>
      <c r="EJ191" s="376"/>
      <c r="EK191" s="376"/>
      <c r="EL191" s="376"/>
      <c r="EM191" s="376"/>
      <c r="EN191" s="376"/>
      <c r="EO191" s="376"/>
      <c r="EP191" s="376"/>
      <c r="EQ191" s="376"/>
      <c r="ER191" s="376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</row>
    <row r="192" spans="1:183" ht="11.2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 s="49" t="s">
        <v>100</v>
      </c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</row>
    <row r="193" spans="2:161" s="1" customFormat="1" ht="13.5" customHeight="1">
      <c r="B193" s="311" t="s">
        <v>17</v>
      </c>
      <c r="C193" s="311" t="s">
        <v>101</v>
      </c>
      <c r="D193" s="311"/>
      <c r="E193" s="311"/>
      <c r="F193" s="311"/>
      <c r="G193" s="311"/>
      <c r="H193" s="311"/>
      <c r="I193" s="311"/>
      <c r="J193" s="311"/>
      <c r="K193" s="311"/>
      <c r="L193" s="311"/>
      <c r="M193" s="311"/>
      <c r="N193" s="311"/>
      <c r="O193" s="311"/>
      <c r="P193" s="311"/>
      <c r="Q193" s="311"/>
      <c r="R193" s="311"/>
      <c r="S193" s="311"/>
      <c r="T193" s="377" t="s">
        <v>181</v>
      </c>
      <c r="U193" s="377"/>
      <c r="V193" s="377"/>
      <c r="W193" s="377"/>
      <c r="X193" s="377"/>
      <c r="Y193" s="377"/>
      <c r="Z193" s="377"/>
      <c r="AA193" s="377"/>
      <c r="AB193" s="377"/>
      <c r="AC193" s="377"/>
      <c r="AD193" s="377"/>
      <c r="AE193" s="377"/>
      <c r="AF193" s="377"/>
      <c r="AG193" s="377"/>
      <c r="AH193" s="377"/>
      <c r="AI193" s="377"/>
      <c r="AJ193" s="377"/>
      <c r="AK193" s="377"/>
      <c r="AL193" s="377"/>
      <c r="AM193" s="377"/>
      <c r="AN193" s="378">
        <v>2017</v>
      </c>
      <c r="AO193" s="379"/>
      <c r="AP193" s="379"/>
      <c r="AQ193" s="379"/>
      <c r="AR193" s="379"/>
      <c r="AS193" s="379"/>
      <c r="AT193" s="379"/>
      <c r="AU193" s="379"/>
      <c r="AV193" s="379"/>
      <c r="AW193" s="379"/>
      <c r="AX193" s="379"/>
      <c r="AY193" s="379"/>
      <c r="AZ193" s="379"/>
      <c r="BA193" s="379"/>
      <c r="BB193" s="379"/>
      <c r="BC193" s="379"/>
      <c r="BD193" s="379"/>
      <c r="BE193" s="379"/>
      <c r="BF193" s="379"/>
      <c r="BG193" s="379"/>
      <c r="BH193" s="379"/>
      <c r="BI193" s="379"/>
      <c r="BJ193" s="379"/>
      <c r="BK193" s="379"/>
      <c r="BL193" s="379"/>
      <c r="BM193" s="379"/>
      <c r="BN193" s="379"/>
      <c r="BO193" s="379"/>
      <c r="BP193" s="379"/>
      <c r="BQ193" s="379"/>
      <c r="BR193" s="379"/>
      <c r="BS193" s="379"/>
      <c r="BT193" s="379"/>
      <c r="BU193" s="379"/>
      <c r="BV193" s="379"/>
      <c r="BW193" s="379"/>
      <c r="BX193" s="379"/>
      <c r="BY193" s="379"/>
      <c r="BZ193" s="379"/>
      <c r="CA193" s="380"/>
      <c r="CB193" s="381" t="s">
        <v>183</v>
      </c>
      <c r="CC193" s="381"/>
      <c r="CD193" s="381"/>
      <c r="CE193" s="381"/>
      <c r="CF193" s="381"/>
      <c r="CG193" s="381"/>
      <c r="CH193" s="381"/>
      <c r="CI193" s="381"/>
      <c r="CJ193" s="381"/>
      <c r="CK193" s="381"/>
      <c r="CL193" s="381"/>
      <c r="CM193" s="381"/>
      <c r="CN193" s="381"/>
      <c r="CO193" s="381"/>
      <c r="CP193" s="381"/>
      <c r="CQ193" s="381"/>
      <c r="CR193" s="381"/>
      <c r="CS193" s="381"/>
      <c r="CT193" s="381"/>
      <c r="CU193" s="381"/>
      <c r="CV193" s="381"/>
      <c r="CW193" s="381"/>
      <c r="CX193" s="381"/>
      <c r="CY193" s="381"/>
      <c r="CZ193" s="381"/>
      <c r="DA193" s="381"/>
      <c r="DB193" s="381"/>
      <c r="DC193" s="381"/>
      <c r="DD193" s="381" t="s">
        <v>36</v>
      </c>
      <c r="DE193" s="381"/>
      <c r="DF193" s="381"/>
      <c r="DG193" s="381"/>
      <c r="DH193" s="381"/>
      <c r="DI193" s="381"/>
      <c r="DJ193" s="381"/>
      <c r="DK193" s="381"/>
      <c r="DL193" s="381"/>
      <c r="DM193" s="381"/>
      <c r="DN193" s="381"/>
      <c r="DO193" s="381"/>
      <c r="DP193" s="381"/>
      <c r="DQ193" s="381"/>
      <c r="DR193" s="381"/>
      <c r="DS193" s="381"/>
      <c r="DT193" s="381"/>
      <c r="DU193" s="381"/>
      <c r="DV193" s="381"/>
      <c r="DW193" s="381"/>
      <c r="DX193" s="381"/>
      <c r="DY193" s="381"/>
      <c r="DZ193" s="381"/>
      <c r="EA193" s="381"/>
      <c r="EB193" s="381"/>
      <c r="EC193" s="381"/>
      <c r="ED193" s="381"/>
      <c r="EE193" s="381"/>
      <c r="EF193" s="381"/>
      <c r="EG193" s="381" t="s">
        <v>186</v>
      </c>
      <c r="EH193" s="381"/>
      <c r="EI193" s="381"/>
      <c r="EJ193" s="381"/>
      <c r="EK193" s="381"/>
      <c r="EL193" s="381"/>
      <c r="EM193" s="381"/>
      <c r="EN193" s="381"/>
      <c r="EO193" s="381"/>
      <c r="EP193" s="381"/>
      <c r="EQ193" s="381"/>
      <c r="ER193" s="381"/>
      <c r="ES193" s="381"/>
      <c r="ET193" s="381"/>
      <c r="EU193" s="381"/>
      <c r="EV193" s="381"/>
      <c r="EW193" s="381"/>
      <c r="EX193" s="381"/>
      <c r="EY193" s="381"/>
      <c r="EZ193" s="381"/>
      <c r="FA193" s="381"/>
      <c r="FB193" s="381"/>
      <c r="FC193" s="381"/>
      <c r="FD193" s="381"/>
      <c r="FE193" s="381"/>
    </row>
    <row r="194" spans="2:161" s="1" customFormat="1" ht="33" customHeight="1">
      <c r="B194" s="330"/>
      <c r="C194" s="312"/>
      <c r="D194" s="313"/>
      <c r="E194" s="313"/>
      <c r="F194" s="313"/>
      <c r="G194" s="313"/>
      <c r="H194" s="313"/>
      <c r="I194" s="313"/>
      <c r="J194" s="313"/>
      <c r="K194" s="313"/>
      <c r="L194" s="313"/>
      <c r="M194" s="313"/>
      <c r="N194" s="313"/>
      <c r="O194" s="313"/>
      <c r="P194" s="313"/>
      <c r="Q194" s="313"/>
      <c r="R194" s="313"/>
      <c r="S194" s="314"/>
      <c r="T194" s="288" t="s">
        <v>68</v>
      </c>
      <c r="U194" s="288"/>
      <c r="V194" s="288"/>
      <c r="W194" s="288"/>
      <c r="X194" s="288"/>
      <c r="Y194" s="288"/>
      <c r="Z194" s="288"/>
      <c r="AA194" s="288"/>
      <c r="AB194" s="288" t="s">
        <v>24</v>
      </c>
      <c r="AC194" s="288"/>
      <c r="AD194" s="288"/>
      <c r="AE194" s="288"/>
      <c r="AF194" s="288"/>
      <c r="AG194" s="288"/>
      <c r="AH194" s="288"/>
      <c r="AI194" s="288"/>
      <c r="AJ194" s="288"/>
      <c r="AK194" s="288"/>
      <c r="AL194" s="288"/>
      <c r="AM194" s="288"/>
      <c r="AN194" s="288" t="s">
        <v>68</v>
      </c>
      <c r="AO194" s="288"/>
      <c r="AP194" s="288"/>
      <c r="AQ194" s="288"/>
      <c r="AR194" s="288"/>
      <c r="AS194" s="288"/>
      <c r="AT194" s="288"/>
      <c r="AU194" s="288"/>
      <c r="AV194" s="288"/>
      <c r="AW194" s="288"/>
      <c r="AX194" s="288"/>
      <c r="AY194" s="288"/>
      <c r="AZ194" s="288"/>
      <c r="BA194" s="289"/>
      <c r="BB194" s="374"/>
      <c r="BC194" s="374"/>
      <c r="BD194" s="374"/>
      <c r="BE194" s="374"/>
      <c r="BF194" s="374"/>
      <c r="BG194" s="374"/>
      <c r="BH194" s="374"/>
      <c r="BI194" s="374"/>
      <c r="BJ194" s="374"/>
      <c r="BK194" s="374"/>
      <c r="BL194" s="374"/>
      <c r="BM194" s="374"/>
      <c r="BN194" s="374"/>
      <c r="BO194" s="375"/>
      <c r="BP194" s="288" t="s">
        <v>24</v>
      </c>
      <c r="BQ194" s="288"/>
      <c r="BR194" s="288"/>
      <c r="BS194" s="288"/>
      <c r="BT194" s="288"/>
      <c r="BU194" s="288"/>
      <c r="BV194" s="288"/>
      <c r="BW194" s="288"/>
      <c r="BX194" s="288"/>
      <c r="BY194" s="288"/>
      <c r="BZ194" s="288"/>
      <c r="CA194" s="288"/>
      <c r="CB194" s="288" t="s">
        <v>68</v>
      </c>
      <c r="CC194" s="288"/>
      <c r="CD194" s="288"/>
      <c r="CE194" s="288"/>
      <c r="CF194" s="288"/>
      <c r="CG194" s="288"/>
      <c r="CH194" s="288"/>
      <c r="CI194" s="288"/>
      <c r="CJ194" s="288"/>
      <c r="CK194" s="288"/>
      <c r="CL194" s="288"/>
      <c r="CM194" s="288"/>
      <c r="CN194" s="288" t="s">
        <v>24</v>
      </c>
      <c r="CO194" s="288"/>
      <c r="CP194" s="288"/>
      <c r="CQ194" s="288"/>
      <c r="CR194" s="288"/>
      <c r="CS194" s="288"/>
      <c r="CT194" s="288"/>
      <c r="CU194" s="288"/>
      <c r="CV194" s="288"/>
      <c r="CW194" s="288"/>
      <c r="CX194" s="288"/>
      <c r="CY194" s="288"/>
      <c r="CZ194" s="288"/>
      <c r="DA194" s="288"/>
      <c r="DB194" s="288"/>
      <c r="DC194" s="288"/>
      <c r="DD194" s="288" t="s">
        <v>68</v>
      </c>
      <c r="DE194" s="288"/>
      <c r="DF194" s="288"/>
      <c r="DG194" s="288"/>
      <c r="DH194" s="288"/>
      <c r="DI194" s="288"/>
      <c r="DJ194" s="288"/>
      <c r="DK194" s="288"/>
      <c r="DL194" s="288"/>
      <c r="DM194" s="288"/>
      <c r="DN194" s="288"/>
      <c r="DO194" s="288"/>
      <c r="DP194" s="288"/>
      <c r="DQ194" s="288"/>
      <c r="DR194" s="288"/>
      <c r="DS194" s="288"/>
      <c r="DT194" s="288" t="s">
        <v>24</v>
      </c>
      <c r="DU194" s="288"/>
      <c r="DV194" s="288"/>
      <c r="DW194" s="288"/>
      <c r="DX194" s="288"/>
      <c r="DY194" s="288"/>
      <c r="DZ194" s="288"/>
      <c r="EA194" s="288"/>
      <c r="EB194" s="288"/>
      <c r="EC194" s="288"/>
      <c r="ED194" s="288"/>
      <c r="EE194" s="288"/>
      <c r="EF194" s="288"/>
      <c r="EG194" s="288" t="s">
        <v>68</v>
      </c>
      <c r="EH194" s="288"/>
      <c r="EI194" s="288"/>
      <c r="EJ194" s="288"/>
      <c r="EK194" s="288"/>
      <c r="EL194" s="288"/>
      <c r="EM194" s="288"/>
      <c r="EN194" s="288"/>
      <c r="EO194" s="288"/>
      <c r="EP194" s="288"/>
      <c r="EQ194" s="288"/>
      <c r="ER194" s="288"/>
      <c r="ES194" s="288"/>
      <c r="ET194" s="288" t="s">
        <v>24</v>
      </c>
      <c r="EU194" s="288"/>
      <c r="EV194" s="288"/>
      <c r="EW194" s="288"/>
      <c r="EX194" s="288"/>
      <c r="EY194" s="288"/>
      <c r="EZ194" s="288"/>
      <c r="FA194" s="288"/>
      <c r="FB194" s="288"/>
      <c r="FC194" s="288"/>
      <c r="FD194" s="288"/>
      <c r="FE194" s="288"/>
    </row>
    <row r="195" spans="2:161" s="1" customFormat="1" ht="11.25" customHeight="1">
      <c r="B195" s="53">
        <v>1</v>
      </c>
      <c r="C195" s="310">
        <v>2</v>
      </c>
      <c r="D195" s="310"/>
      <c r="E195" s="310"/>
      <c r="F195" s="310"/>
      <c r="G195" s="310"/>
      <c r="H195" s="310"/>
      <c r="I195" s="310"/>
      <c r="J195" s="310"/>
      <c r="K195" s="310"/>
      <c r="L195" s="310"/>
      <c r="M195" s="310"/>
      <c r="N195" s="310"/>
      <c r="O195" s="310"/>
      <c r="P195" s="310"/>
      <c r="Q195" s="310"/>
      <c r="R195" s="310"/>
      <c r="S195" s="310"/>
      <c r="T195" s="310">
        <v>3</v>
      </c>
      <c r="U195" s="310"/>
      <c r="V195" s="310"/>
      <c r="W195" s="310"/>
      <c r="X195" s="310"/>
      <c r="Y195" s="310"/>
      <c r="Z195" s="310"/>
      <c r="AA195" s="310"/>
      <c r="AB195" s="310">
        <v>4</v>
      </c>
      <c r="AC195" s="310"/>
      <c r="AD195" s="310"/>
      <c r="AE195" s="310"/>
      <c r="AF195" s="310"/>
      <c r="AG195" s="310"/>
      <c r="AH195" s="310"/>
      <c r="AI195" s="310"/>
      <c r="AJ195" s="310"/>
      <c r="AK195" s="310"/>
      <c r="AL195" s="310"/>
      <c r="AM195" s="310"/>
      <c r="AN195" s="310">
        <v>6</v>
      </c>
      <c r="AO195" s="310"/>
      <c r="AP195" s="310"/>
      <c r="AQ195" s="310"/>
      <c r="AR195" s="310"/>
      <c r="AS195" s="310"/>
      <c r="AT195" s="310"/>
      <c r="AU195" s="310"/>
      <c r="AV195" s="310"/>
      <c r="AW195" s="310"/>
      <c r="AX195" s="310"/>
      <c r="AY195" s="310"/>
      <c r="AZ195" s="310"/>
      <c r="BA195" s="59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1"/>
      <c r="BP195" s="310">
        <v>7</v>
      </c>
      <c r="BQ195" s="310"/>
      <c r="BR195" s="310"/>
      <c r="BS195" s="310"/>
      <c r="BT195" s="310"/>
      <c r="BU195" s="310"/>
      <c r="BV195" s="310"/>
      <c r="BW195" s="310"/>
      <c r="BX195" s="310"/>
      <c r="BY195" s="310"/>
      <c r="BZ195" s="310"/>
      <c r="CA195" s="310"/>
      <c r="CB195" s="310">
        <v>9</v>
      </c>
      <c r="CC195" s="310"/>
      <c r="CD195" s="310"/>
      <c r="CE195" s="310"/>
      <c r="CF195" s="310"/>
      <c r="CG195" s="310"/>
      <c r="CH195" s="310"/>
      <c r="CI195" s="310"/>
      <c r="CJ195" s="310"/>
      <c r="CK195" s="310"/>
      <c r="CL195" s="310"/>
      <c r="CM195" s="310"/>
      <c r="CN195" s="310">
        <v>10</v>
      </c>
      <c r="CO195" s="310"/>
      <c r="CP195" s="310"/>
      <c r="CQ195" s="310"/>
      <c r="CR195" s="310"/>
      <c r="CS195" s="310"/>
      <c r="CT195" s="310"/>
      <c r="CU195" s="310"/>
      <c r="CV195" s="310"/>
      <c r="CW195" s="310"/>
      <c r="CX195" s="310"/>
      <c r="CY195" s="310"/>
      <c r="CZ195" s="310"/>
      <c r="DA195" s="310"/>
      <c r="DB195" s="310"/>
      <c r="DC195" s="310"/>
      <c r="DD195" s="310">
        <v>11</v>
      </c>
      <c r="DE195" s="310"/>
      <c r="DF195" s="310"/>
      <c r="DG195" s="310"/>
      <c r="DH195" s="310"/>
      <c r="DI195" s="310"/>
      <c r="DJ195" s="310"/>
      <c r="DK195" s="310"/>
      <c r="DL195" s="310"/>
      <c r="DM195" s="310"/>
      <c r="DN195" s="310"/>
      <c r="DO195" s="310"/>
      <c r="DP195" s="310"/>
      <c r="DQ195" s="310"/>
      <c r="DR195" s="310"/>
      <c r="DS195" s="310"/>
      <c r="DT195" s="310">
        <v>12</v>
      </c>
      <c r="DU195" s="310"/>
      <c r="DV195" s="310"/>
      <c r="DW195" s="310"/>
      <c r="DX195" s="310"/>
      <c r="DY195" s="310"/>
      <c r="DZ195" s="310"/>
      <c r="EA195" s="310"/>
      <c r="EB195" s="310"/>
      <c r="EC195" s="310"/>
      <c r="ED195" s="310"/>
      <c r="EE195" s="310"/>
      <c r="EF195" s="310"/>
      <c r="EG195" s="310">
        <v>13</v>
      </c>
      <c r="EH195" s="310"/>
      <c r="EI195" s="310"/>
      <c r="EJ195" s="310"/>
      <c r="EK195" s="310"/>
      <c r="EL195" s="310"/>
      <c r="EM195" s="310"/>
      <c r="EN195" s="310"/>
      <c r="EO195" s="310"/>
      <c r="EP195" s="310"/>
      <c r="EQ195" s="310"/>
      <c r="ER195" s="310"/>
      <c r="ES195" s="310"/>
      <c r="ET195" s="310">
        <v>14</v>
      </c>
      <c r="EU195" s="310"/>
      <c r="EV195" s="310"/>
      <c r="EW195" s="310"/>
      <c r="EX195" s="310"/>
      <c r="EY195" s="310"/>
      <c r="EZ195" s="310"/>
      <c r="FA195" s="310"/>
      <c r="FB195" s="310"/>
      <c r="FC195" s="310"/>
      <c r="FD195" s="310"/>
      <c r="FE195" s="310"/>
    </row>
    <row r="196" spans="2:161" s="16" customFormat="1" ht="35.25" customHeight="1">
      <c r="B196" s="62" t="str">
        <f>B170</f>
        <v>0810160</v>
      </c>
      <c r="C196" s="370" t="str">
        <f>C119</f>
        <v>Керівництво і управління у відповідній сфері у містах (місті Києві), селищах, селах, об'єднаних територіальних громадах</v>
      </c>
      <c r="D196" s="370"/>
      <c r="E196" s="370"/>
      <c r="F196" s="370"/>
      <c r="G196" s="370"/>
      <c r="H196" s="370"/>
      <c r="I196" s="370"/>
      <c r="J196" s="370"/>
      <c r="K196" s="370"/>
      <c r="L196" s="370"/>
      <c r="M196" s="370"/>
      <c r="N196" s="370"/>
      <c r="O196" s="370"/>
      <c r="P196" s="370"/>
      <c r="Q196" s="370"/>
      <c r="R196" s="370"/>
      <c r="S196" s="370"/>
      <c r="T196" s="369">
        <f>T203</f>
        <v>11227.800000000001</v>
      </c>
      <c r="U196" s="369"/>
      <c r="V196" s="369"/>
      <c r="W196" s="369"/>
      <c r="X196" s="369"/>
      <c r="Y196" s="369"/>
      <c r="Z196" s="369"/>
      <c r="AA196" s="369"/>
      <c r="AB196" s="63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5"/>
      <c r="AN196" s="369">
        <f>AN203</f>
        <v>19118.5</v>
      </c>
      <c r="AO196" s="369"/>
      <c r="AP196" s="369"/>
      <c r="AQ196" s="369"/>
      <c r="AR196" s="369"/>
      <c r="AS196" s="369"/>
      <c r="AT196" s="369"/>
      <c r="AU196" s="369"/>
      <c r="AV196" s="369"/>
      <c r="AW196" s="369"/>
      <c r="AX196" s="369"/>
      <c r="AY196" s="369"/>
      <c r="AZ196" s="369"/>
      <c r="BA196" s="371"/>
      <c r="BB196" s="372"/>
      <c r="BC196" s="372"/>
      <c r="BD196" s="372"/>
      <c r="BE196" s="372"/>
      <c r="BF196" s="372"/>
      <c r="BG196" s="372"/>
      <c r="BH196" s="372"/>
      <c r="BI196" s="372"/>
      <c r="BJ196" s="372"/>
      <c r="BK196" s="372"/>
      <c r="BL196" s="372"/>
      <c r="BM196" s="372"/>
      <c r="BN196" s="372"/>
      <c r="BO196" s="373"/>
      <c r="BP196" s="63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5"/>
      <c r="CB196" s="369">
        <f>CB203</f>
        <v>25195.600000000002</v>
      </c>
      <c r="CC196" s="369"/>
      <c r="CD196" s="369"/>
      <c r="CE196" s="369"/>
      <c r="CF196" s="369"/>
      <c r="CG196" s="369"/>
      <c r="CH196" s="369"/>
      <c r="CI196" s="369"/>
      <c r="CJ196" s="369"/>
      <c r="CK196" s="369"/>
      <c r="CL196" s="369"/>
      <c r="CM196" s="369"/>
      <c r="CN196" s="63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5"/>
      <c r="DD196" s="369">
        <f>DD203</f>
        <v>26485.300000000003</v>
      </c>
      <c r="DE196" s="369"/>
      <c r="DF196" s="369"/>
      <c r="DG196" s="369"/>
      <c r="DH196" s="369"/>
      <c r="DI196" s="369"/>
      <c r="DJ196" s="369"/>
      <c r="DK196" s="369"/>
      <c r="DL196" s="369"/>
      <c r="DM196" s="369"/>
      <c r="DN196" s="369"/>
      <c r="DO196" s="369"/>
      <c r="DP196" s="369"/>
      <c r="DQ196" s="369"/>
      <c r="DR196" s="369"/>
      <c r="DS196" s="369"/>
      <c r="DT196" s="63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5"/>
      <c r="EG196" s="369">
        <f>EG203</f>
        <v>26581.0996</v>
      </c>
      <c r="EH196" s="369"/>
      <c r="EI196" s="369"/>
      <c r="EJ196" s="369"/>
      <c r="EK196" s="369"/>
      <c r="EL196" s="369"/>
      <c r="EM196" s="369"/>
      <c r="EN196" s="369"/>
      <c r="EO196" s="369"/>
      <c r="EP196" s="369"/>
      <c r="EQ196" s="369"/>
      <c r="ER196" s="369"/>
      <c r="ES196" s="369"/>
      <c r="ET196" s="66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8"/>
    </row>
    <row r="197" spans="2:161" s="16" customFormat="1" ht="11.25" customHeight="1">
      <c r="B197" s="21"/>
      <c r="C197" s="356" t="s">
        <v>102</v>
      </c>
      <c r="D197" s="356"/>
      <c r="E197" s="356"/>
      <c r="F197" s="356"/>
      <c r="G197" s="356"/>
      <c r="H197" s="356"/>
      <c r="I197" s="356"/>
      <c r="J197" s="356"/>
      <c r="K197" s="356"/>
      <c r="L197" s="356"/>
      <c r="M197" s="356"/>
      <c r="N197" s="356"/>
      <c r="O197" s="356"/>
      <c r="P197" s="356"/>
      <c r="Q197" s="356"/>
      <c r="R197" s="356"/>
      <c r="S197" s="356"/>
      <c r="T197" s="364">
        <f>3180.38784-206.07435+119.2419+538.08502+64.61658+128.99341+93.38811+43.82951+924.57516+5.46698+1.21301+4.169</f>
        <v>4897.89217</v>
      </c>
      <c r="U197" s="364"/>
      <c r="V197" s="364"/>
      <c r="W197" s="364"/>
      <c r="X197" s="364"/>
      <c r="Y197" s="364"/>
      <c r="Z197" s="364"/>
      <c r="AA197" s="364"/>
      <c r="AB197" s="69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1"/>
      <c r="AN197" s="364">
        <f>1924+6298.1</f>
        <v>8222.1</v>
      </c>
      <c r="AO197" s="364"/>
      <c r="AP197" s="364"/>
      <c r="AQ197" s="364"/>
      <c r="AR197" s="364"/>
      <c r="AS197" s="364"/>
      <c r="AT197" s="364"/>
      <c r="AU197" s="364"/>
      <c r="AV197" s="364"/>
      <c r="AW197" s="364"/>
      <c r="AX197" s="364"/>
      <c r="AY197" s="364"/>
      <c r="AZ197" s="364"/>
      <c r="BA197" s="365"/>
      <c r="BB197" s="366"/>
      <c r="BC197" s="366"/>
      <c r="BD197" s="366"/>
      <c r="BE197" s="366"/>
      <c r="BF197" s="366"/>
      <c r="BG197" s="366"/>
      <c r="BH197" s="366"/>
      <c r="BI197" s="366"/>
      <c r="BJ197" s="366"/>
      <c r="BK197" s="366"/>
      <c r="BL197" s="366"/>
      <c r="BM197" s="366"/>
      <c r="BN197" s="366"/>
      <c r="BO197" s="367"/>
      <c r="BP197" s="69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1"/>
      <c r="CB197" s="364">
        <f>8773.956+1406.292+151.26+8.2782+9.3984</f>
        <v>10349.1846</v>
      </c>
      <c r="CC197" s="364"/>
      <c r="CD197" s="364"/>
      <c r="CE197" s="364"/>
      <c r="CF197" s="364"/>
      <c r="CG197" s="364"/>
      <c r="CH197" s="364"/>
      <c r="CI197" s="364"/>
      <c r="CJ197" s="364"/>
      <c r="CK197" s="364"/>
      <c r="CL197" s="364"/>
      <c r="CM197" s="364"/>
      <c r="CN197" s="69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1"/>
      <c r="DD197" s="364">
        <f>8773.956+1406.292+151.26+8.2782+9.3984</f>
        <v>10349.1846</v>
      </c>
      <c r="DE197" s="364"/>
      <c r="DF197" s="364"/>
      <c r="DG197" s="364"/>
      <c r="DH197" s="364"/>
      <c r="DI197" s="364"/>
      <c r="DJ197" s="364"/>
      <c r="DK197" s="364"/>
      <c r="DL197" s="364"/>
      <c r="DM197" s="364"/>
      <c r="DN197" s="364"/>
      <c r="DO197" s="364"/>
      <c r="DP197" s="364"/>
      <c r="DQ197" s="364"/>
      <c r="DR197" s="364"/>
      <c r="DS197" s="364"/>
      <c r="DT197" s="69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1"/>
      <c r="EG197" s="365">
        <f>8773.956+1406.292+151.26+8.2782</f>
        <v>10339.7862</v>
      </c>
      <c r="EH197" s="366"/>
      <c r="EI197" s="366"/>
      <c r="EJ197" s="366"/>
      <c r="EK197" s="366"/>
      <c r="EL197" s="366"/>
      <c r="EM197" s="366"/>
      <c r="EN197" s="366"/>
      <c r="EO197" s="366"/>
      <c r="EP197" s="366"/>
      <c r="EQ197" s="366"/>
      <c r="ER197" s="366"/>
      <c r="ES197" s="367"/>
      <c r="ET197" s="69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1"/>
    </row>
    <row r="198" spans="2:161" s="16" customFormat="1" ht="11.25" customHeight="1">
      <c r="B198" s="21"/>
      <c r="C198" s="356" t="s">
        <v>103</v>
      </c>
      <c r="D198" s="356"/>
      <c r="E198" s="356"/>
      <c r="F198" s="356"/>
      <c r="G198" s="356"/>
      <c r="H198" s="356"/>
      <c r="I198" s="356"/>
      <c r="J198" s="356"/>
      <c r="K198" s="356"/>
      <c r="L198" s="356"/>
      <c r="M198" s="356"/>
      <c r="N198" s="356"/>
      <c r="O198" s="356"/>
      <c r="P198" s="356"/>
      <c r="Q198" s="356"/>
      <c r="R198" s="356"/>
      <c r="S198" s="356"/>
      <c r="T198" s="364">
        <f>1508.77946+11.64646+94.52436</f>
        <v>1614.95028</v>
      </c>
      <c r="U198" s="364"/>
      <c r="V198" s="364"/>
      <c r="W198" s="364"/>
      <c r="X198" s="364"/>
      <c r="Y198" s="364"/>
      <c r="Z198" s="364"/>
      <c r="AA198" s="364"/>
      <c r="AB198" s="69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1"/>
      <c r="AN198" s="364">
        <v>3471.2</v>
      </c>
      <c r="AO198" s="364"/>
      <c r="AP198" s="364"/>
      <c r="AQ198" s="364"/>
      <c r="AR198" s="364"/>
      <c r="AS198" s="364"/>
      <c r="AT198" s="364"/>
      <c r="AU198" s="364"/>
      <c r="AV198" s="364"/>
      <c r="AW198" s="364"/>
      <c r="AX198" s="364"/>
      <c r="AY198" s="364"/>
      <c r="AZ198" s="364"/>
      <c r="BA198" s="365"/>
      <c r="BB198" s="366"/>
      <c r="BC198" s="366"/>
      <c r="BD198" s="366"/>
      <c r="BE198" s="366"/>
      <c r="BF198" s="366"/>
      <c r="BG198" s="366"/>
      <c r="BH198" s="366"/>
      <c r="BI198" s="366"/>
      <c r="BJ198" s="366"/>
      <c r="BK198" s="366"/>
      <c r="BL198" s="366"/>
      <c r="BM198" s="366"/>
      <c r="BN198" s="366"/>
      <c r="BO198" s="367"/>
      <c r="BP198" s="69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1"/>
      <c r="CB198" s="365">
        <f>5177.26152+684</f>
        <v>5861.26152</v>
      </c>
      <c r="CC198" s="366"/>
      <c r="CD198" s="366"/>
      <c r="CE198" s="366"/>
      <c r="CF198" s="366"/>
      <c r="CG198" s="366"/>
      <c r="CH198" s="366"/>
      <c r="CI198" s="366"/>
      <c r="CJ198" s="366"/>
      <c r="CK198" s="366"/>
      <c r="CL198" s="366"/>
      <c r="CM198" s="367"/>
      <c r="CN198" s="69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1"/>
      <c r="DD198" s="364">
        <f>684+5177.26152</f>
        <v>5861.26152</v>
      </c>
      <c r="DE198" s="364"/>
      <c r="DF198" s="364"/>
      <c r="DG198" s="364"/>
      <c r="DH198" s="364"/>
      <c r="DI198" s="364"/>
      <c r="DJ198" s="364"/>
      <c r="DK198" s="364"/>
      <c r="DL198" s="364"/>
      <c r="DM198" s="364"/>
      <c r="DN198" s="364"/>
      <c r="DO198" s="364"/>
      <c r="DP198" s="364"/>
      <c r="DQ198" s="364"/>
      <c r="DR198" s="364"/>
      <c r="DS198" s="364"/>
      <c r="DT198" s="69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1"/>
      <c r="EG198" s="365">
        <f>5177.26152+684</f>
        <v>5861.26152</v>
      </c>
      <c r="EH198" s="366"/>
      <c r="EI198" s="366"/>
      <c r="EJ198" s="366"/>
      <c r="EK198" s="366"/>
      <c r="EL198" s="366"/>
      <c r="EM198" s="366"/>
      <c r="EN198" s="366"/>
      <c r="EO198" s="366"/>
      <c r="EP198" s="366"/>
      <c r="EQ198" s="366"/>
      <c r="ER198" s="366"/>
      <c r="ES198" s="367"/>
      <c r="ET198" s="69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1"/>
    </row>
    <row r="199" spans="2:161" s="16" customFormat="1" ht="11.25" customHeight="1">
      <c r="B199" s="21"/>
      <c r="C199" s="356" t="s">
        <v>104</v>
      </c>
      <c r="D199" s="356"/>
      <c r="E199" s="356"/>
      <c r="F199" s="356"/>
      <c r="G199" s="356"/>
      <c r="H199" s="356"/>
      <c r="I199" s="356"/>
      <c r="J199" s="356"/>
      <c r="K199" s="356"/>
      <c r="L199" s="356"/>
      <c r="M199" s="356"/>
      <c r="N199" s="356"/>
      <c r="O199" s="356"/>
      <c r="P199" s="356"/>
      <c r="Q199" s="356"/>
      <c r="R199" s="356"/>
      <c r="S199" s="356"/>
      <c r="T199" s="364">
        <f>156.11553+779.75046+107.45+2520.08644</f>
        <v>3563.40243</v>
      </c>
      <c r="U199" s="364"/>
      <c r="V199" s="364"/>
      <c r="W199" s="364"/>
      <c r="X199" s="364"/>
      <c r="Y199" s="364"/>
      <c r="Z199" s="364"/>
      <c r="AA199" s="364"/>
      <c r="AB199" s="69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1"/>
      <c r="AN199" s="364">
        <v>5202.6</v>
      </c>
      <c r="AO199" s="364"/>
      <c r="AP199" s="364"/>
      <c r="AQ199" s="364"/>
      <c r="AR199" s="364"/>
      <c r="AS199" s="364"/>
      <c r="AT199" s="364"/>
      <c r="AU199" s="364"/>
      <c r="AV199" s="364"/>
      <c r="AW199" s="364"/>
      <c r="AX199" s="364"/>
      <c r="AY199" s="364"/>
      <c r="AZ199" s="364"/>
      <c r="BA199" s="365"/>
      <c r="BB199" s="366"/>
      <c r="BC199" s="366"/>
      <c r="BD199" s="366"/>
      <c r="BE199" s="366"/>
      <c r="BF199" s="366"/>
      <c r="BG199" s="366"/>
      <c r="BH199" s="366"/>
      <c r="BI199" s="366"/>
      <c r="BJ199" s="366"/>
      <c r="BK199" s="366"/>
      <c r="BL199" s="366"/>
      <c r="BM199" s="366"/>
      <c r="BN199" s="366"/>
      <c r="BO199" s="367"/>
      <c r="BP199" s="69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1"/>
      <c r="CB199" s="365">
        <f>5703.0714</f>
        <v>5703.0714</v>
      </c>
      <c r="CC199" s="366"/>
      <c r="CD199" s="366"/>
      <c r="CE199" s="366"/>
      <c r="CF199" s="366"/>
      <c r="CG199" s="366"/>
      <c r="CH199" s="366"/>
      <c r="CI199" s="366"/>
      <c r="CJ199" s="366"/>
      <c r="CK199" s="366"/>
      <c r="CL199" s="366"/>
      <c r="CM199" s="367"/>
      <c r="CN199" s="69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1"/>
      <c r="DD199" s="364">
        <f>5703.0714</f>
        <v>5703.0714</v>
      </c>
      <c r="DE199" s="364"/>
      <c r="DF199" s="364"/>
      <c r="DG199" s="364"/>
      <c r="DH199" s="364"/>
      <c r="DI199" s="364"/>
      <c r="DJ199" s="364"/>
      <c r="DK199" s="364"/>
      <c r="DL199" s="364"/>
      <c r="DM199" s="364"/>
      <c r="DN199" s="364"/>
      <c r="DO199" s="364"/>
      <c r="DP199" s="364"/>
      <c r="DQ199" s="364"/>
      <c r="DR199" s="364"/>
      <c r="DS199" s="364"/>
      <c r="DT199" s="69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  <c r="EE199" s="70"/>
      <c r="EF199" s="71"/>
      <c r="EG199" s="365">
        <v>5703.071</v>
      </c>
      <c r="EH199" s="366"/>
      <c r="EI199" s="366"/>
      <c r="EJ199" s="366"/>
      <c r="EK199" s="366"/>
      <c r="EL199" s="366"/>
      <c r="EM199" s="366"/>
      <c r="EN199" s="366"/>
      <c r="EO199" s="366"/>
      <c r="EP199" s="366"/>
      <c r="EQ199" s="366"/>
      <c r="ER199" s="366"/>
      <c r="ES199" s="367"/>
      <c r="ET199" s="69"/>
      <c r="EU199" s="70"/>
      <c r="EV199" s="70"/>
      <c r="EW199" s="70"/>
      <c r="EX199" s="70"/>
      <c r="EY199" s="70"/>
      <c r="EZ199" s="70"/>
      <c r="FA199" s="70"/>
      <c r="FB199" s="70"/>
      <c r="FC199" s="70"/>
      <c r="FD199" s="70"/>
      <c r="FE199" s="71"/>
    </row>
    <row r="200" spans="2:161" s="16" customFormat="1" ht="11.25" customHeight="1">
      <c r="B200" s="21"/>
      <c r="C200" s="356" t="s">
        <v>105</v>
      </c>
      <c r="D200" s="356"/>
      <c r="E200" s="356"/>
      <c r="F200" s="356"/>
      <c r="G200" s="356"/>
      <c r="H200" s="356"/>
      <c r="I200" s="356"/>
      <c r="J200" s="356"/>
      <c r="K200" s="356"/>
      <c r="L200" s="356"/>
      <c r="M200" s="356"/>
      <c r="N200" s="356"/>
      <c r="O200" s="356"/>
      <c r="P200" s="356"/>
      <c r="Q200" s="356"/>
      <c r="R200" s="356"/>
      <c r="S200" s="356"/>
      <c r="T200" s="364">
        <f>305.933+744.014</f>
        <v>1049.9470000000001</v>
      </c>
      <c r="U200" s="364"/>
      <c r="V200" s="364"/>
      <c r="W200" s="364"/>
      <c r="X200" s="364"/>
      <c r="Y200" s="364"/>
      <c r="Z200" s="364"/>
      <c r="AA200" s="364"/>
      <c r="AB200" s="69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1"/>
      <c r="AN200" s="364">
        <f>783+1103.6</f>
        <v>1886.6</v>
      </c>
      <c r="AO200" s="364"/>
      <c r="AP200" s="364"/>
      <c r="AQ200" s="364"/>
      <c r="AR200" s="364"/>
      <c r="AS200" s="364"/>
      <c r="AT200" s="364"/>
      <c r="AU200" s="364"/>
      <c r="AV200" s="364"/>
      <c r="AW200" s="364"/>
      <c r="AX200" s="364"/>
      <c r="AY200" s="364"/>
      <c r="AZ200" s="364"/>
      <c r="BA200" s="365"/>
      <c r="BB200" s="366"/>
      <c r="BC200" s="366"/>
      <c r="BD200" s="366"/>
      <c r="BE200" s="366"/>
      <c r="BF200" s="366"/>
      <c r="BG200" s="366"/>
      <c r="BH200" s="366"/>
      <c r="BI200" s="366"/>
      <c r="BJ200" s="366"/>
      <c r="BK200" s="366"/>
      <c r="BL200" s="366"/>
      <c r="BM200" s="366"/>
      <c r="BN200" s="366"/>
      <c r="BO200" s="367"/>
      <c r="BP200" s="69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1"/>
      <c r="CB200" s="365">
        <f>1404.60182+1440.70006</f>
        <v>2845.30188</v>
      </c>
      <c r="CC200" s="366"/>
      <c r="CD200" s="366"/>
      <c r="CE200" s="366"/>
      <c r="CF200" s="366"/>
      <c r="CG200" s="366"/>
      <c r="CH200" s="366"/>
      <c r="CI200" s="366"/>
      <c r="CJ200" s="366"/>
      <c r="CK200" s="366"/>
      <c r="CL200" s="366"/>
      <c r="CM200" s="367"/>
      <c r="CN200" s="69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1"/>
      <c r="DD200" s="364">
        <f>1734.52401+1770.62225</f>
        <v>3505.14626</v>
      </c>
      <c r="DE200" s="364"/>
      <c r="DF200" s="364"/>
      <c r="DG200" s="364"/>
      <c r="DH200" s="364"/>
      <c r="DI200" s="364"/>
      <c r="DJ200" s="364"/>
      <c r="DK200" s="364"/>
      <c r="DL200" s="364"/>
      <c r="DM200" s="364"/>
      <c r="DN200" s="364"/>
      <c r="DO200" s="364"/>
      <c r="DP200" s="364"/>
      <c r="DQ200" s="364"/>
      <c r="DR200" s="364"/>
      <c r="DS200" s="364"/>
      <c r="DT200" s="69"/>
      <c r="DU200" s="70"/>
      <c r="DV200" s="70"/>
      <c r="DW200" s="70"/>
      <c r="DX200" s="70"/>
      <c r="DY200" s="70"/>
      <c r="DZ200" s="70"/>
      <c r="EA200" s="70"/>
      <c r="EB200" s="70"/>
      <c r="EC200" s="70"/>
      <c r="ED200" s="70"/>
      <c r="EE200" s="70"/>
      <c r="EF200" s="71"/>
      <c r="EG200" s="365">
        <f>1770.62225+1734.52401</f>
        <v>3505.14626</v>
      </c>
      <c r="EH200" s="366"/>
      <c r="EI200" s="366"/>
      <c r="EJ200" s="366"/>
      <c r="EK200" s="366"/>
      <c r="EL200" s="366"/>
      <c r="EM200" s="366"/>
      <c r="EN200" s="366"/>
      <c r="EO200" s="366"/>
      <c r="EP200" s="366"/>
      <c r="EQ200" s="366"/>
      <c r="ER200" s="366"/>
      <c r="ES200" s="367"/>
      <c r="ET200" s="69"/>
      <c r="EU200" s="70"/>
      <c r="EV200" s="70"/>
      <c r="EW200" s="70"/>
      <c r="EX200" s="70"/>
      <c r="EY200" s="70"/>
      <c r="EZ200" s="70"/>
      <c r="FA200" s="70"/>
      <c r="FB200" s="70"/>
      <c r="FC200" s="70"/>
      <c r="FD200" s="70"/>
      <c r="FE200" s="71"/>
    </row>
    <row r="201" spans="2:161" s="16" customFormat="1" ht="11.25" customHeight="1">
      <c r="B201" s="21"/>
      <c r="C201" s="356" t="s">
        <v>106</v>
      </c>
      <c r="D201" s="356"/>
      <c r="E201" s="356"/>
      <c r="F201" s="356"/>
      <c r="G201" s="356"/>
      <c r="H201" s="356"/>
      <c r="I201" s="356"/>
      <c r="J201" s="356"/>
      <c r="K201" s="356"/>
      <c r="L201" s="356"/>
      <c r="M201" s="356"/>
      <c r="N201" s="356"/>
      <c r="O201" s="356"/>
      <c r="P201" s="356"/>
      <c r="Q201" s="356"/>
      <c r="R201" s="356"/>
      <c r="S201" s="356"/>
      <c r="T201" s="368">
        <f>2.03518+8.85769+6.80621+3.91063</f>
        <v>21.609710000000003</v>
      </c>
      <c r="U201" s="368"/>
      <c r="V201" s="368"/>
      <c r="W201" s="368"/>
      <c r="X201" s="368"/>
      <c r="Y201" s="368"/>
      <c r="Z201" s="368"/>
      <c r="AA201" s="368"/>
      <c r="AB201" s="69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1"/>
      <c r="AN201" s="364"/>
      <c r="AO201" s="364"/>
      <c r="AP201" s="364"/>
      <c r="AQ201" s="364"/>
      <c r="AR201" s="364"/>
      <c r="AS201" s="364"/>
      <c r="AT201" s="364"/>
      <c r="AU201" s="364"/>
      <c r="AV201" s="364"/>
      <c r="AW201" s="364"/>
      <c r="AX201" s="364"/>
      <c r="AY201" s="364"/>
      <c r="AZ201" s="364"/>
      <c r="BA201" s="360"/>
      <c r="BB201" s="361"/>
      <c r="BC201" s="361"/>
      <c r="BD201" s="361"/>
      <c r="BE201" s="361"/>
      <c r="BF201" s="361"/>
      <c r="BG201" s="361"/>
      <c r="BH201" s="361"/>
      <c r="BI201" s="361"/>
      <c r="BJ201" s="361"/>
      <c r="BK201" s="361"/>
      <c r="BL201" s="361"/>
      <c r="BM201" s="361"/>
      <c r="BN201" s="361"/>
      <c r="BO201" s="362"/>
      <c r="BP201" s="69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1"/>
      <c r="CB201" s="360">
        <f>8.6152+17.739</f>
        <v>26.3542</v>
      </c>
      <c r="CC201" s="361"/>
      <c r="CD201" s="361"/>
      <c r="CE201" s="361"/>
      <c r="CF201" s="361"/>
      <c r="CG201" s="361"/>
      <c r="CH201" s="361"/>
      <c r="CI201" s="361"/>
      <c r="CJ201" s="361"/>
      <c r="CK201" s="361"/>
      <c r="CL201" s="361"/>
      <c r="CM201" s="362"/>
      <c r="CN201" s="69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1"/>
      <c r="DD201" s="368">
        <f>8.6152+17.739</f>
        <v>26.3542</v>
      </c>
      <c r="DE201" s="368"/>
      <c r="DF201" s="368"/>
      <c r="DG201" s="368"/>
      <c r="DH201" s="368"/>
      <c r="DI201" s="368"/>
      <c r="DJ201" s="368"/>
      <c r="DK201" s="368"/>
      <c r="DL201" s="368"/>
      <c r="DM201" s="368"/>
      <c r="DN201" s="368"/>
      <c r="DO201" s="368"/>
      <c r="DP201" s="368"/>
      <c r="DQ201" s="368"/>
      <c r="DR201" s="368"/>
      <c r="DS201" s="368"/>
      <c r="DT201" s="69"/>
      <c r="DU201" s="70"/>
      <c r="DV201" s="70"/>
      <c r="DW201" s="70"/>
      <c r="DX201" s="70"/>
      <c r="DY201" s="70"/>
      <c r="DZ201" s="70"/>
      <c r="EA201" s="70"/>
      <c r="EB201" s="70"/>
      <c r="EC201" s="70"/>
      <c r="ED201" s="70"/>
      <c r="EE201" s="70"/>
      <c r="EF201" s="71"/>
      <c r="EG201" s="360">
        <f>8.6152+17.739+9.3984</f>
        <v>35.7526</v>
      </c>
      <c r="EH201" s="361"/>
      <c r="EI201" s="361"/>
      <c r="EJ201" s="361"/>
      <c r="EK201" s="361"/>
      <c r="EL201" s="361"/>
      <c r="EM201" s="361"/>
      <c r="EN201" s="361"/>
      <c r="EO201" s="361"/>
      <c r="EP201" s="361"/>
      <c r="EQ201" s="361"/>
      <c r="ER201" s="361"/>
      <c r="ES201" s="362"/>
      <c r="ET201" s="69"/>
      <c r="EU201" s="70"/>
      <c r="EV201" s="70"/>
      <c r="EW201" s="70"/>
      <c r="EX201" s="70"/>
      <c r="EY201" s="70"/>
      <c r="EZ201" s="70"/>
      <c r="FA201" s="70"/>
      <c r="FB201" s="70"/>
      <c r="FC201" s="70"/>
      <c r="FD201" s="70"/>
      <c r="FE201" s="71"/>
    </row>
    <row r="202" spans="2:161" s="16" customFormat="1" ht="11.25" customHeight="1">
      <c r="B202" s="21"/>
      <c r="C202" s="356" t="s">
        <v>107</v>
      </c>
      <c r="D202" s="356"/>
      <c r="E202" s="356"/>
      <c r="F202" s="356"/>
      <c r="G202" s="356"/>
      <c r="H202" s="356"/>
      <c r="I202" s="356"/>
      <c r="J202" s="356"/>
      <c r="K202" s="356"/>
      <c r="L202" s="356"/>
      <c r="M202" s="356"/>
      <c r="N202" s="356"/>
      <c r="O202" s="356"/>
      <c r="P202" s="356"/>
      <c r="Q202" s="356"/>
      <c r="R202" s="356"/>
      <c r="S202" s="356"/>
      <c r="T202" s="364">
        <v>79.99841</v>
      </c>
      <c r="U202" s="364"/>
      <c r="V202" s="364"/>
      <c r="W202" s="364"/>
      <c r="X202" s="364"/>
      <c r="Y202" s="364"/>
      <c r="Z202" s="364"/>
      <c r="AA202" s="364"/>
      <c r="AB202" s="69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1"/>
      <c r="AN202" s="364">
        <v>336</v>
      </c>
      <c r="AO202" s="364"/>
      <c r="AP202" s="364"/>
      <c r="AQ202" s="364"/>
      <c r="AR202" s="364"/>
      <c r="AS202" s="364"/>
      <c r="AT202" s="364"/>
      <c r="AU202" s="364"/>
      <c r="AV202" s="364"/>
      <c r="AW202" s="364"/>
      <c r="AX202" s="364"/>
      <c r="AY202" s="364"/>
      <c r="AZ202" s="364"/>
      <c r="BA202" s="360"/>
      <c r="BB202" s="361"/>
      <c r="BC202" s="361"/>
      <c r="BD202" s="361"/>
      <c r="BE202" s="361"/>
      <c r="BF202" s="361"/>
      <c r="BG202" s="361"/>
      <c r="BH202" s="361"/>
      <c r="BI202" s="361"/>
      <c r="BJ202" s="361"/>
      <c r="BK202" s="361"/>
      <c r="BL202" s="361"/>
      <c r="BM202" s="361"/>
      <c r="BN202" s="361"/>
      <c r="BO202" s="362"/>
      <c r="BP202" s="69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1"/>
      <c r="CB202" s="360">
        <v>410.4264</v>
      </c>
      <c r="CC202" s="361"/>
      <c r="CD202" s="361"/>
      <c r="CE202" s="361"/>
      <c r="CF202" s="361"/>
      <c r="CG202" s="361"/>
      <c r="CH202" s="361"/>
      <c r="CI202" s="361"/>
      <c r="CJ202" s="361"/>
      <c r="CK202" s="361"/>
      <c r="CL202" s="361"/>
      <c r="CM202" s="362"/>
      <c r="CN202" s="69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1"/>
      <c r="DD202" s="368">
        <v>1040.28202</v>
      </c>
      <c r="DE202" s="368"/>
      <c r="DF202" s="368"/>
      <c r="DG202" s="368"/>
      <c r="DH202" s="368"/>
      <c r="DI202" s="368"/>
      <c r="DJ202" s="368"/>
      <c r="DK202" s="368"/>
      <c r="DL202" s="368"/>
      <c r="DM202" s="368"/>
      <c r="DN202" s="368"/>
      <c r="DO202" s="368"/>
      <c r="DP202" s="368"/>
      <c r="DQ202" s="368"/>
      <c r="DR202" s="368"/>
      <c r="DS202" s="368"/>
      <c r="DT202" s="69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1"/>
      <c r="EG202" s="360">
        <v>1136.08202</v>
      </c>
      <c r="EH202" s="361"/>
      <c r="EI202" s="361"/>
      <c r="EJ202" s="361"/>
      <c r="EK202" s="361"/>
      <c r="EL202" s="361"/>
      <c r="EM202" s="361"/>
      <c r="EN202" s="361"/>
      <c r="EO202" s="361"/>
      <c r="EP202" s="361"/>
      <c r="EQ202" s="361"/>
      <c r="ER202" s="361"/>
      <c r="ES202" s="362"/>
      <c r="ET202" s="69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1"/>
    </row>
    <row r="203" spans="2:161" s="16" customFormat="1" ht="11.25" customHeight="1">
      <c r="B203" s="17"/>
      <c r="C203" s="363" t="s">
        <v>33</v>
      </c>
      <c r="D203" s="363"/>
      <c r="E203" s="363"/>
      <c r="F203" s="363"/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63"/>
      <c r="R203" s="363"/>
      <c r="S203" s="363"/>
      <c r="T203" s="364">
        <f>SUM(T197:AA202)</f>
        <v>11227.800000000001</v>
      </c>
      <c r="U203" s="364"/>
      <c r="V203" s="364"/>
      <c r="W203" s="364"/>
      <c r="X203" s="364"/>
      <c r="Y203" s="364"/>
      <c r="Z203" s="364"/>
      <c r="AA203" s="364"/>
      <c r="AB203" s="69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1"/>
      <c r="AN203" s="364">
        <f>SUM(AN197:AZ202)</f>
        <v>19118.5</v>
      </c>
      <c r="AO203" s="364"/>
      <c r="AP203" s="364"/>
      <c r="AQ203" s="364"/>
      <c r="AR203" s="364"/>
      <c r="AS203" s="364"/>
      <c r="AT203" s="364"/>
      <c r="AU203" s="364"/>
      <c r="AV203" s="364"/>
      <c r="AW203" s="364"/>
      <c r="AX203" s="364"/>
      <c r="AY203" s="364"/>
      <c r="AZ203" s="364"/>
      <c r="BA203" s="365"/>
      <c r="BB203" s="366"/>
      <c r="BC203" s="366"/>
      <c r="BD203" s="366"/>
      <c r="BE203" s="366"/>
      <c r="BF203" s="366"/>
      <c r="BG203" s="366"/>
      <c r="BH203" s="366"/>
      <c r="BI203" s="366"/>
      <c r="BJ203" s="366"/>
      <c r="BK203" s="366"/>
      <c r="BL203" s="366"/>
      <c r="BM203" s="366"/>
      <c r="BN203" s="366"/>
      <c r="BO203" s="367"/>
      <c r="BP203" s="69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1"/>
      <c r="CB203" s="364">
        <f>SUM(CB197:CM202)</f>
        <v>25195.600000000002</v>
      </c>
      <c r="CC203" s="364"/>
      <c r="CD203" s="364"/>
      <c r="CE203" s="364"/>
      <c r="CF203" s="364"/>
      <c r="CG203" s="364"/>
      <c r="CH203" s="364"/>
      <c r="CI203" s="364"/>
      <c r="CJ203" s="364"/>
      <c r="CK203" s="364"/>
      <c r="CL203" s="364"/>
      <c r="CM203" s="364"/>
      <c r="CN203" s="69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1"/>
      <c r="DD203" s="364">
        <f>SUM(DD197:DS202)</f>
        <v>26485.300000000003</v>
      </c>
      <c r="DE203" s="364"/>
      <c r="DF203" s="364"/>
      <c r="DG203" s="364"/>
      <c r="DH203" s="364"/>
      <c r="DI203" s="364"/>
      <c r="DJ203" s="364"/>
      <c r="DK203" s="364"/>
      <c r="DL203" s="364"/>
      <c r="DM203" s="364"/>
      <c r="DN203" s="364"/>
      <c r="DO203" s="364"/>
      <c r="DP203" s="364"/>
      <c r="DQ203" s="364"/>
      <c r="DR203" s="364"/>
      <c r="DS203" s="364"/>
      <c r="DT203" s="69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1"/>
      <c r="EG203" s="364">
        <f>SUM(EG197:ES202)</f>
        <v>26581.0996</v>
      </c>
      <c r="EH203" s="364"/>
      <c r="EI203" s="364"/>
      <c r="EJ203" s="364"/>
      <c r="EK203" s="364"/>
      <c r="EL203" s="364"/>
      <c r="EM203" s="364"/>
      <c r="EN203" s="364"/>
      <c r="EO203" s="364"/>
      <c r="EP203" s="364"/>
      <c r="EQ203" s="364"/>
      <c r="ER203" s="364"/>
      <c r="ES203" s="364"/>
      <c r="ET203" s="72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4"/>
    </row>
    <row r="204" spans="2:161" s="16" customFormat="1" ht="21.75" customHeight="1">
      <c r="B204" s="17"/>
      <c r="C204" s="356" t="s">
        <v>108</v>
      </c>
      <c r="D204" s="356"/>
      <c r="E204" s="356"/>
      <c r="F204" s="356"/>
      <c r="G204" s="356"/>
      <c r="H204" s="356"/>
      <c r="I204" s="356"/>
      <c r="J204" s="356"/>
      <c r="K204" s="356"/>
      <c r="L204" s="356"/>
      <c r="M204" s="356"/>
      <c r="N204" s="356"/>
      <c r="O204" s="356"/>
      <c r="P204" s="356"/>
      <c r="Q204" s="356"/>
      <c r="R204" s="356"/>
      <c r="S204" s="356"/>
      <c r="T204" s="353" t="s">
        <v>30</v>
      </c>
      <c r="U204" s="353"/>
      <c r="V204" s="353"/>
      <c r="W204" s="353"/>
      <c r="X204" s="353"/>
      <c r="Y204" s="353"/>
      <c r="Z204" s="353"/>
      <c r="AA204" s="353"/>
      <c r="AB204" s="69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1"/>
      <c r="AN204" s="353" t="s">
        <v>30</v>
      </c>
      <c r="AO204" s="353"/>
      <c r="AP204" s="353"/>
      <c r="AQ204" s="353"/>
      <c r="AR204" s="353"/>
      <c r="AS204" s="353"/>
      <c r="AT204" s="353"/>
      <c r="AU204" s="353"/>
      <c r="AV204" s="353"/>
      <c r="AW204" s="353"/>
      <c r="AX204" s="353"/>
      <c r="AY204" s="353"/>
      <c r="AZ204" s="353"/>
      <c r="BA204" s="357" t="s">
        <v>30</v>
      </c>
      <c r="BB204" s="358"/>
      <c r="BC204" s="358"/>
      <c r="BD204" s="358"/>
      <c r="BE204" s="358"/>
      <c r="BF204" s="358"/>
      <c r="BG204" s="358"/>
      <c r="BH204" s="358"/>
      <c r="BI204" s="358"/>
      <c r="BJ204" s="358"/>
      <c r="BK204" s="358"/>
      <c r="BL204" s="358"/>
      <c r="BM204" s="358"/>
      <c r="BN204" s="358"/>
      <c r="BO204" s="359"/>
      <c r="BP204" s="69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1"/>
      <c r="CB204" s="353" t="s">
        <v>30</v>
      </c>
      <c r="CC204" s="353"/>
      <c r="CD204" s="353"/>
      <c r="CE204" s="353"/>
      <c r="CF204" s="353"/>
      <c r="CG204" s="353"/>
      <c r="CH204" s="353"/>
      <c r="CI204" s="353"/>
      <c r="CJ204" s="353"/>
      <c r="CK204" s="353"/>
      <c r="CL204" s="353"/>
      <c r="CM204" s="353"/>
      <c r="CN204" s="69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1"/>
      <c r="DD204" s="353" t="s">
        <v>30</v>
      </c>
      <c r="DE204" s="353"/>
      <c r="DF204" s="353"/>
      <c r="DG204" s="353"/>
      <c r="DH204" s="353"/>
      <c r="DI204" s="353"/>
      <c r="DJ204" s="353"/>
      <c r="DK204" s="353"/>
      <c r="DL204" s="353"/>
      <c r="DM204" s="353"/>
      <c r="DN204" s="353"/>
      <c r="DO204" s="353"/>
      <c r="DP204" s="353"/>
      <c r="DQ204" s="353"/>
      <c r="DR204" s="353"/>
      <c r="DS204" s="353"/>
      <c r="DT204" s="69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1"/>
      <c r="EG204" s="353" t="s">
        <v>30</v>
      </c>
      <c r="EH204" s="353"/>
      <c r="EI204" s="353"/>
      <c r="EJ204" s="353"/>
      <c r="EK204" s="353"/>
      <c r="EL204" s="353"/>
      <c r="EM204" s="353"/>
      <c r="EN204" s="353"/>
      <c r="EO204" s="353"/>
      <c r="EP204" s="353"/>
      <c r="EQ204" s="353"/>
      <c r="ER204" s="353"/>
      <c r="ES204" s="353"/>
      <c r="ET204" s="69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1"/>
    </row>
    <row r="206" s="8" customFormat="1" ht="11.25" customHeight="1">
      <c r="B206" s="8" t="s">
        <v>109</v>
      </c>
    </row>
    <row r="207" spans="1:183" ht="11.2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</row>
    <row r="208" spans="1:183" ht="11.25" customHeight="1">
      <c r="A208"/>
      <c r="B208" s="311" t="s">
        <v>17</v>
      </c>
      <c r="C208" s="311" t="s">
        <v>110</v>
      </c>
      <c r="D208" s="311"/>
      <c r="E208" s="311"/>
      <c r="F208" s="311"/>
      <c r="G208" s="311"/>
      <c r="H208" s="311"/>
      <c r="I208" s="311"/>
      <c r="J208" s="311"/>
      <c r="K208" s="311"/>
      <c r="L208" s="311"/>
      <c r="M208" s="311"/>
      <c r="N208" s="311"/>
      <c r="O208" s="311"/>
      <c r="P208" s="311"/>
      <c r="Q208" s="334" t="s">
        <v>181</v>
      </c>
      <c r="R208" s="334"/>
      <c r="S208" s="334"/>
      <c r="T208" s="334"/>
      <c r="U208" s="334"/>
      <c r="V208" s="334"/>
      <c r="W208" s="334"/>
      <c r="X208" s="334"/>
      <c r="Y208" s="334"/>
      <c r="Z208" s="334"/>
      <c r="AA208" s="334"/>
      <c r="AB208" s="334"/>
      <c r="AC208" s="334"/>
      <c r="AD208" s="334"/>
      <c r="AE208" s="334"/>
      <c r="AF208" s="334"/>
      <c r="AG208" s="334"/>
      <c r="AH208" s="334"/>
      <c r="AI208" s="334"/>
      <c r="AJ208" s="334"/>
      <c r="AK208" s="334"/>
      <c r="AL208" s="334"/>
      <c r="AM208" s="334"/>
      <c r="AN208" s="334"/>
      <c r="AO208" s="334"/>
      <c r="AP208" s="334"/>
      <c r="AQ208" s="334"/>
      <c r="AR208" s="334"/>
      <c r="AS208" s="334"/>
      <c r="AT208" s="334"/>
      <c r="AU208" s="334"/>
      <c r="AV208" s="334"/>
      <c r="AW208" s="334"/>
      <c r="AX208" s="334"/>
      <c r="AY208" s="334"/>
      <c r="AZ208" s="334"/>
      <c r="BA208" s="334"/>
      <c r="BB208" s="334"/>
      <c r="BC208" s="334"/>
      <c r="BD208" s="334"/>
      <c r="BE208" s="334"/>
      <c r="BF208" s="334"/>
      <c r="BG208" s="334"/>
      <c r="BH208" s="334"/>
      <c r="BI208" s="334"/>
      <c r="BJ208" s="334"/>
      <c r="BK208" s="334"/>
      <c r="BL208" s="334"/>
      <c r="BM208" s="352" t="s">
        <v>191</v>
      </c>
      <c r="BN208" s="352"/>
      <c r="BO208" s="352"/>
      <c r="BP208" s="352"/>
      <c r="BQ208" s="352"/>
      <c r="BR208" s="352"/>
      <c r="BS208" s="352"/>
      <c r="BT208" s="352"/>
      <c r="BU208" s="352"/>
      <c r="BV208" s="352"/>
      <c r="BW208" s="352"/>
      <c r="BX208" s="352"/>
      <c r="BY208" s="352"/>
      <c r="BZ208" s="352"/>
      <c r="CA208" s="352"/>
      <c r="CB208" s="352"/>
      <c r="CC208" s="352"/>
      <c r="CD208" s="352"/>
      <c r="CE208" s="352"/>
      <c r="CF208" s="352"/>
      <c r="CG208" s="352"/>
      <c r="CH208" s="352"/>
      <c r="CI208" s="352"/>
      <c r="CJ208" s="352"/>
      <c r="CK208" s="352"/>
      <c r="CL208" s="352"/>
      <c r="CM208" s="352"/>
      <c r="CN208" s="352"/>
      <c r="CO208" s="352"/>
      <c r="CP208" s="352"/>
      <c r="CQ208" s="352"/>
      <c r="CR208" s="352"/>
      <c r="CS208" s="352"/>
      <c r="CT208" s="352"/>
      <c r="CU208" s="352"/>
      <c r="CV208" s="352"/>
      <c r="CW208" s="352"/>
      <c r="CX208" s="352"/>
      <c r="CY208" s="352"/>
      <c r="CZ208" s="352"/>
      <c r="DA208" s="352"/>
      <c r="DB208" s="352"/>
      <c r="DC208" s="352"/>
      <c r="DD208" s="352"/>
      <c r="DE208" s="352"/>
      <c r="DF208" s="352"/>
      <c r="DG208" s="352"/>
      <c r="DH208" s="352"/>
      <c r="DI208" s="352"/>
      <c r="DJ208" s="352"/>
      <c r="DK208" s="352"/>
      <c r="DL208" s="352"/>
      <c r="DM208" s="352"/>
      <c r="DN208" s="352"/>
      <c r="DO208" s="352"/>
      <c r="DP208" s="352"/>
      <c r="DQ208" s="355">
        <v>2018</v>
      </c>
      <c r="DR208" s="355"/>
      <c r="DS208" s="355"/>
      <c r="DT208" s="355"/>
      <c r="DU208" s="355"/>
      <c r="DV208" s="355"/>
      <c r="DW208" s="355"/>
      <c r="DX208" s="355"/>
      <c r="DY208" s="355"/>
      <c r="DZ208" s="355"/>
      <c r="EA208" s="355"/>
      <c r="EB208" s="355"/>
      <c r="EC208" s="355"/>
      <c r="ED208" s="355"/>
      <c r="EE208" s="355"/>
      <c r="EF208" s="355"/>
      <c r="EG208" s="355"/>
      <c r="EH208" s="355"/>
      <c r="EI208" s="355"/>
      <c r="EJ208" s="355"/>
      <c r="EK208" s="355"/>
      <c r="EL208" s="355"/>
      <c r="EM208" s="355"/>
      <c r="EN208" s="355"/>
      <c r="EO208" s="355">
        <v>2019</v>
      </c>
      <c r="EP208" s="355"/>
      <c r="EQ208" s="355"/>
      <c r="ER208" s="355"/>
      <c r="ES208" s="355"/>
      <c r="ET208" s="355"/>
      <c r="EU208" s="355"/>
      <c r="EV208" s="355"/>
      <c r="EW208" s="355"/>
      <c r="EX208" s="355"/>
      <c r="EY208" s="355"/>
      <c r="EZ208" s="355"/>
      <c r="FA208" s="355"/>
      <c r="FB208" s="355"/>
      <c r="FC208" s="355"/>
      <c r="FD208" s="355"/>
      <c r="FE208" s="355"/>
      <c r="FF208" s="355"/>
      <c r="FG208" s="355"/>
      <c r="FH208" s="355"/>
      <c r="FI208" s="355"/>
      <c r="FJ208" s="350">
        <v>2020</v>
      </c>
      <c r="FK208" s="350"/>
      <c r="FL208" s="350"/>
      <c r="FM208" s="350"/>
      <c r="FN208" s="350"/>
      <c r="FO208" s="350"/>
      <c r="FP208" s="350"/>
      <c r="FQ208" s="350"/>
      <c r="FR208" s="350"/>
      <c r="FS208" s="350"/>
      <c r="FT208" s="350"/>
      <c r="FU208" s="350"/>
      <c r="FV208" s="350"/>
      <c r="FW208" s="350"/>
      <c r="FX208" s="350"/>
      <c r="FY208"/>
      <c r="FZ208"/>
      <c r="GA208"/>
    </row>
    <row r="209" spans="1:183" ht="11.25" customHeight="1">
      <c r="A209"/>
      <c r="B209" s="354"/>
      <c r="C209" s="318"/>
      <c r="D209" s="319"/>
      <c r="E209" s="319"/>
      <c r="F209" s="319"/>
      <c r="G209" s="319"/>
      <c r="H209" s="319"/>
      <c r="I209" s="319"/>
      <c r="J209" s="319"/>
      <c r="K209" s="319"/>
      <c r="L209" s="319"/>
      <c r="M209" s="319"/>
      <c r="N209" s="319"/>
      <c r="O209" s="319"/>
      <c r="P209" s="320"/>
      <c r="Q209" s="334" t="s">
        <v>68</v>
      </c>
      <c r="R209" s="334"/>
      <c r="S209" s="334"/>
      <c r="T209" s="334"/>
      <c r="U209" s="334"/>
      <c r="V209" s="334"/>
      <c r="W209" s="334"/>
      <c r="X209" s="334"/>
      <c r="Y209" s="334"/>
      <c r="Z209" s="334"/>
      <c r="AA209" s="334"/>
      <c r="AB209" s="334"/>
      <c r="AC209" s="334"/>
      <c r="AD209" s="334"/>
      <c r="AE209" s="334"/>
      <c r="AF209" s="334"/>
      <c r="AG209" s="334"/>
      <c r="AH209" s="334"/>
      <c r="AI209" s="334"/>
      <c r="AJ209" s="334"/>
      <c r="AK209" s="334" t="s">
        <v>24</v>
      </c>
      <c r="AL209" s="334"/>
      <c r="AM209" s="334"/>
      <c r="AN209" s="334"/>
      <c r="AO209" s="334"/>
      <c r="AP209" s="334"/>
      <c r="AQ209" s="334"/>
      <c r="AR209" s="334"/>
      <c r="AS209" s="334"/>
      <c r="AT209" s="334"/>
      <c r="AU209" s="334"/>
      <c r="AV209" s="334"/>
      <c r="AW209" s="334"/>
      <c r="AX209" s="334"/>
      <c r="AY209" s="334"/>
      <c r="AZ209" s="334"/>
      <c r="BA209" s="334"/>
      <c r="BB209" s="334"/>
      <c r="BC209" s="334"/>
      <c r="BD209" s="334"/>
      <c r="BE209" s="334"/>
      <c r="BF209" s="334"/>
      <c r="BG209" s="334"/>
      <c r="BH209" s="334"/>
      <c r="BI209" s="334"/>
      <c r="BJ209" s="334"/>
      <c r="BK209" s="334"/>
      <c r="BL209" s="334"/>
      <c r="BM209" s="351" t="s">
        <v>68</v>
      </c>
      <c r="BN209" s="351"/>
      <c r="BO209" s="351"/>
      <c r="BP209" s="351"/>
      <c r="BQ209" s="351"/>
      <c r="BR209" s="351"/>
      <c r="BS209" s="351"/>
      <c r="BT209" s="351"/>
      <c r="BU209" s="351"/>
      <c r="BV209" s="351"/>
      <c r="BW209" s="351"/>
      <c r="BX209" s="351"/>
      <c r="BY209" s="351"/>
      <c r="BZ209" s="351"/>
      <c r="CA209" s="351"/>
      <c r="CB209" s="351"/>
      <c r="CC209" s="351"/>
      <c r="CD209" s="351"/>
      <c r="CE209" s="351"/>
      <c r="CF209" s="351"/>
      <c r="CG209" s="351"/>
      <c r="CH209" s="351"/>
      <c r="CI209" s="351"/>
      <c r="CJ209" s="351"/>
      <c r="CK209" s="351"/>
      <c r="CL209" s="352" t="s">
        <v>24</v>
      </c>
      <c r="CM209" s="352"/>
      <c r="CN209" s="352"/>
      <c r="CO209" s="352"/>
      <c r="CP209" s="352"/>
      <c r="CQ209" s="352"/>
      <c r="CR209" s="352"/>
      <c r="CS209" s="352"/>
      <c r="CT209" s="352"/>
      <c r="CU209" s="352"/>
      <c r="CV209" s="352"/>
      <c r="CW209" s="352"/>
      <c r="CX209" s="352"/>
      <c r="CY209" s="352"/>
      <c r="CZ209" s="352"/>
      <c r="DA209" s="352"/>
      <c r="DB209" s="352"/>
      <c r="DC209" s="352"/>
      <c r="DD209" s="352"/>
      <c r="DE209" s="352"/>
      <c r="DF209" s="352"/>
      <c r="DG209" s="352"/>
      <c r="DH209" s="352"/>
      <c r="DI209" s="352"/>
      <c r="DJ209" s="352"/>
      <c r="DK209" s="352"/>
      <c r="DL209" s="352"/>
      <c r="DM209" s="352"/>
      <c r="DN209" s="352"/>
      <c r="DO209" s="352"/>
      <c r="DP209" s="352"/>
      <c r="DQ209" s="346" t="s">
        <v>68</v>
      </c>
      <c r="DR209" s="346"/>
      <c r="DS209" s="346"/>
      <c r="DT209" s="346"/>
      <c r="DU209" s="346"/>
      <c r="DV209" s="346"/>
      <c r="DW209" s="346"/>
      <c r="DX209" s="346"/>
      <c r="DY209" s="346"/>
      <c r="DZ209" s="346"/>
      <c r="EA209" s="346"/>
      <c r="EB209" s="346"/>
      <c r="EC209" s="346"/>
      <c r="ED209" s="346" t="s">
        <v>24</v>
      </c>
      <c r="EE209" s="346"/>
      <c r="EF209" s="346"/>
      <c r="EG209" s="346"/>
      <c r="EH209" s="346"/>
      <c r="EI209" s="346"/>
      <c r="EJ209" s="346"/>
      <c r="EK209" s="346"/>
      <c r="EL209" s="346"/>
      <c r="EM209" s="346"/>
      <c r="EN209" s="346"/>
      <c r="EO209" s="346" t="s">
        <v>68</v>
      </c>
      <c r="EP209" s="346"/>
      <c r="EQ209" s="346"/>
      <c r="ER209" s="346"/>
      <c r="ES209" s="346"/>
      <c r="ET209" s="346"/>
      <c r="EU209" s="346"/>
      <c r="EV209" s="346"/>
      <c r="EW209" s="346"/>
      <c r="EX209" s="346" t="s">
        <v>24</v>
      </c>
      <c r="EY209" s="346"/>
      <c r="EZ209" s="346"/>
      <c r="FA209" s="346"/>
      <c r="FB209" s="346"/>
      <c r="FC209" s="346"/>
      <c r="FD209" s="346"/>
      <c r="FE209" s="346"/>
      <c r="FF209" s="346"/>
      <c r="FG209" s="346"/>
      <c r="FH209" s="346"/>
      <c r="FI209" s="346"/>
      <c r="FJ209" s="346" t="s">
        <v>68</v>
      </c>
      <c r="FK209" s="346"/>
      <c r="FL209" s="346"/>
      <c r="FM209" s="346"/>
      <c r="FN209" s="346"/>
      <c r="FO209" s="346"/>
      <c r="FP209" s="346"/>
      <c r="FQ209" s="346"/>
      <c r="FR209" s="346" t="s">
        <v>24</v>
      </c>
      <c r="FS209" s="346"/>
      <c r="FT209" s="346"/>
      <c r="FU209" s="346"/>
      <c r="FV209" s="346"/>
      <c r="FW209" s="346"/>
      <c r="FX209" s="346"/>
      <c r="FY209"/>
      <c r="FZ209"/>
      <c r="GA209"/>
    </row>
    <row r="210" spans="2:180" s="1" customFormat="1" ht="22.5" customHeight="1">
      <c r="B210" s="330"/>
      <c r="C210" s="312"/>
      <c r="D210" s="313"/>
      <c r="E210" s="313"/>
      <c r="F210" s="313"/>
      <c r="G210" s="313"/>
      <c r="H210" s="313"/>
      <c r="I210" s="313"/>
      <c r="J210" s="313"/>
      <c r="K210" s="313"/>
      <c r="L210" s="313"/>
      <c r="M210" s="313"/>
      <c r="N210" s="313"/>
      <c r="O210" s="313"/>
      <c r="P210" s="314"/>
      <c r="Q210" s="334" t="s">
        <v>111</v>
      </c>
      <c r="R210" s="334"/>
      <c r="S210" s="334"/>
      <c r="T210" s="334"/>
      <c r="U210" s="334"/>
      <c r="V210" s="334"/>
      <c r="W210" s="334"/>
      <c r="X210" s="334"/>
      <c r="Y210" s="334"/>
      <c r="Z210" s="334"/>
      <c r="AA210" s="334" t="s">
        <v>112</v>
      </c>
      <c r="AB210" s="334"/>
      <c r="AC210" s="334"/>
      <c r="AD210" s="334"/>
      <c r="AE210" s="334"/>
      <c r="AF210" s="334"/>
      <c r="AG210" s="334"/>
      <c r="AH210" s="334"/>
      <c r="AI210" s="334"/>
      <c r="AJ210" s="334"/>
      <c r="AK210" s="334" t="s">
        <v>111</v>
      </c>
      <c r="AL210" s="334"/>
      <c r="AM210" s="334"/>
      <c r="AN210" s="334"/>
      <c r="AO210" s="334"/>
      <c r="AP210" s="334"/>
      <c r="AQ210" s="334"/>
      <c r="AR210" s="334"/>
      <c r="AS210" s="334"/>
      <c r="AT210" s="334"/>
      <c r="AU210" s="334"/>
      <c r="AV210" s="334"/>
      <c r="AW210" s="334" t="s">
        <v>112</v>
      </c>
      <c r="AX210" s="334"/>
      <c r="AY210" s="334"/>
      <c r="AZ210" s="334"/>
      <c r="BA210" s="334"/>
      <c r="BB210" s="334"/>
      <c r="BC210" s="334"/>
      <c r="BD210" s="334"/>
      <c r="BE210" s="334"/>
      <c r="BF210" s="334"/>
      <c r="BG210" s="334"/>
      <c r="BH210" s="334"/>
      <c r="BI210" s="334"/>
      <c r="BJ210" s="334"/>
      <c r="BK210" s="334"/>
      <c r="BL210" s="334"/>
      <c r="BM210" s="334" t="s">
        <v>111</v>
      </c>
      <c r="BN210" s="334"/>
      <c r="BO210" s="334"/>
      <c r="BP210" s="334"/>
      <c r="BQ210" s="334"/>
      <c r="BR210" s="334"/>
      <c r="BS210" s="334"/>
      <c r="BT210" s="334"/>
      <c r="BU210" s="334"/>
      <c r="BV210" s="334"/>
      <c r="BW210" s="334"/>
      <c r="BX210" s="334" t="s">
        <v>112</v>
      </c>
      <c r="BY210" s="334"/>
      <c r="BZ210" s="334"/>
      <c r="CA210" s="334"/>
      <c r="CB210" s="334"/>
      <c r="CC210" s="334"/>
      <c r="CD210" s="334"/>
      <c r="CE210" s="334"/>
      <c r="CF210" s="334"/>
      <c r="CG210" s="334"/>
      <c r="CH210" s="334"/>
      <c r="CI210" s="334"/>
      <c r="CJ210" s="334"/>
      <c r="CK210" s="334"/>
      <c r="CL210" s="334" t="s">
        <v>111</v>
      </c>
      <c r="CM210" s="334"/>
      <c r="CN210" s="334"/>
      <c r="CO210" s="334"/>
      <c r="CP210" s="334"/>
      <c r="CQ210" s="334"/>
      <c r="CR210" s="334"/>
      <c r="CS210" s="334"/>
      <c r="CT210" s="334"/>
      <c r="CU210" s="334"/>
      <c r="CV210" s="334"/>
      <c r="CW210" s="334"/>
      <c r="CX210" s="334"/>
      <c r="CY210" s="334"/>
      <c r="CZ210" s="334"/>
      <c r="DA210" s="334"/>
      <c r="DB210" s="334" t="s">
        <v>112</v>
      </c>
      <c r="DC210" s="334"/>
      <c r="DD210" s="334"/>
      <c r="DE210" s="334"/>
      <c r="DF210" s="334"/>
      <c r="DG210" s="334"/>
      <c r="DH210" s="334"/>
      <c r="DI210" s="334"/>
      <c r="DJ210" s="334"/>
      <c r="DK210" s="334"/>
      <c r="DL210" s="334"/>
      <c r="DM210" s="334"/>
      <c r="DN210" s="334"/>
      <c r="DO210" s="334"/>
      <c r="DP210" s="334"/>
      <c r="DQ210" s="347"/>
      <c r="DR210" s="348"/>
      <c r="DS210" s="348"/>
      <c r="DT210" s="348"/>
      <c r="DU210" s="348"/>
      <c r="DV210" s="348"/>
      <c r="DW210" s="348"/>
      <c r="DX210" s="348"/>
      <c r="DY210" s="348"/>
      <c r="DZ210" s="348"/>
      <c r="EA210" s="348"/>
      <c r="EB210" s="348"/>
      <c r="EC210" s="349"/>
      <c r="ED210" s="347"/>
      <c r="EE210" s="348"/>
      <c r="EF210" s="348"/>
      <c r="EG210" s="348"/>
      <c r="EH210" s="348"/>
      <c r="EI210" s="348"/>
      <c r="EJ210" s="348"/>
      <c r="EK210" s="348"/>
      <c r="EL210" s="348"/>
      <c r="EM210" s="348"/>
      <c r="EN210" s="349"/>
      <c r="EO210" s="347"/>
      <c r="EP210" s="348"/>
      <c r="EQ210" s="348"/>
      <c r="ER210" s="348"/>
      <c r="ES210" s="348"/>
      <c r="ET210" s="348"/>
      <c r="EU210" s="348"/>
      <c r="EV210" s="348"/>
      <c r="EW210" s="349"/>
      <c r="EX210" s="347"/>
      <c r="EY210" s="348"/>
      <c r="EZ210" s="348"/>
      <c r="FA210" s="348"/>
      <c r="FB210" s="348"/>
      <c r="FC210" s="348"/>
      <c r="FD210" s="348"/>
      <c r="FE210" s="348"/>
      <c r="FF210" s="348"/>
      <c r="FG210" s="348"/>
      <c r="FH210" s="348"/>
      <c r="FI210" s="349"/>
      <c r="FJ210" s="347"/>
      <c r="FK210" s="348"/>
      <c r="FL210" s="348"/>
      <c r="FM210" s="348"/>
      <c r="FN210" s="348"/>
      <c r="FO210" s="348"/>
      <c r="FP210" s="348"/>
      <c r="FQ210" s="349"/>
      <c r="FR210" s="347"/>
      <c r="FS210" s="348"/>
      <c r="FT210" s="348"/>
      <c r="FU210" s="348"/>
      <c r="FV210" s="348"/>
      <c r="FW210" s="348"/>
      <c r="FX210" s="349"/>
    </row>
    <row r="211" spans="2:180" s="1" customFormat="1" ht="13.5" customHeight="1">
      <c r="B211" s="75">
        <v>1</v>
      </c>
      <c r="C211" s="297">
        <v>2</v>
      </c>
      <c r="D211" s="297"/>
      <c r="E211" s="297"/>
      <c r="F211" s="297"/>
      <c r="G211" s="297"/>
      <c r="H211" s="297"/>
      <c r="I211" s="297"/>
      <c r="J211" s="297"/>
      <c r="K211" s="297"/>
      <c r="L211" s="297"/>
      <c r="M211" s="297"/>
      <c r="N211" s="297"/>
      <c r="O211" s="297"/>
      <c r="P211" s="297"/>
      <c r="Q211" s="297">
        <v>3</v>
      </c>
      <c r="R211" s="297"/>
      <c r="S211" s="297"/>
      <c r="T211" s="297"/>
      <c r="U211" s="297"/>
      <c r="V211" s="297"/>
      <c r="W211" s="297"/>
      <c r="X211" s="297"/>
      <c r="Y211" s="297"/>
      <c r="Z211" s="297"/>
      <c r="AA211" s="297">
        <v>4</v>
      </c>
      <c r="AB211" s="297"/>
      <c r="AC211" s="297"/>
      <c r="AD211" s="297"/>
      <c r="AE211" s="297"/>
      <c r="AF211" s="297"/>
      <c r="AG211" s="297"/>
      <c r="AH211" s="297"/>
      <c r="AI211" s="297"/>
      <c r="AJ211" s="297"/>
      <c r="AK211" s="297">
        <v>5</v>
      </c>
      <c r="AL211" s="297"/>
      <c r="AM211" s="297"/>
      <c r="AN211" s="297"/>
      <c r="AO211" s="297"/>
      <c r="AP211" s="297"/>
      <c r="AQ211" s="297"/>
      <c r="AR211" s="297"/>
      <c r="AS211" s="297"/>
      <c r="AT211" s="297"/>
      <c r="AU211" s="297"/>
      <c r="AV211" s="297"/>
      <c r="AW211" s="297">
        <v>6</v>
      </c>
      <c r="AX211" s="297"/>
      <c r="AY211" s="297"/>
      <c r="AZ211" s="297"/>
      <c r="BA211" s="297"/>
      <c r="BB211" s="297"/>
      <c r="BC211" s="297"/>
      <c r="BD211" s="297"/>
      <c r="BE211" s="297"/>
      <c r="BF211" s="297"/>
      <c r="BG211" s="297"/>
      <c r="BH211" s="297"/>
      <c r="BI211" s="297"/>
      <c r="BJ211" s="297"/>
      <c r="BK211" s="297"/>
      <c r="BL211" s="297"/>
      <c r="BM211" s="297">
        <v>7</v>
      </c>
      <c r="BN211" s="297"/>
      <c r="BO211" s="297"/>
      <c r="BP211" s="297"/>
      <c r="BQ211" s="297"/>
      <c r="BR211" s="297"/>
      <c r="BS211" s="297"/>
      <c r="BT211" s="297"/>
      <c r="BU211" s="297"/>
      <c r="BV211" s="297"/>
      <c r="BW211" s="297"/>
      <c r="BX211" s="297">
        <v>8</v>
      </c>
      <c r="BY211" s="297"/>
      <c r="BZ211" s="297"/>
      <c r="CA211" s="297"/>
      <c r="CB211" s="297"/>
      <c r="CC211" s="297"/>
      <c r="CD211" s="297"/>
      <c r="CE211" s="297"/>
      <c r="CF211" s="297"/>
      <c r="CG211" s="297"/>
      <c r="CH211" s="297"/>
      <c r="CI211" s="297"/>
      <c r="CJ211" s="297"/>
      <c r="CK211" s="297"/>
      <c r="CL211" s="297">
        <v>9</v>
      </c>
      <c r="CM211" s="297"/>
      <c r="CN211" s="297"/>
      <c r="CO211" s="297"/>
      <c r="CP211" s="297"/>
      <c r="CQ211" s="297"/>
      <c r="CR211" s="297"/>
      <c r="CS211" s="297"/>
      <c r="CT211" s="297"/>
      <c r="CU211" s="297"/>
      <c r="CV211" s="297"/>
      <c r="CW211" s="297"/>
      <c r="CX211" s="297"/>
      <c r="CY211" s="297"/>
      <c r="CZ211" s="297"/>
      <c r="DA211" s="297"/>
      <c r="DB211" s="297">
        <v>10</v>
      </c>
      <c r="DC211" s="297"/>
      <c r="DD211" s="297"/>
      <c r="DE211" s="297"/>
      <c r="DF211" s="297"/>
      <c r="DG211" s="297"/>
      <c r="DH211" s="297"/>
      <c r="DI211" s="297"/>
      <c r="DJ211" s="297"/>
      <c r="DK211" s="297"/>
      <c r="DL211" s="297"/>
      <c r="DM211" s="297"/>
      <c r="DN211" s="297"/>
      <c r="DO211" s="297"/>
      <c r="DP211" s="297"/>
      <c r="DQ211" s="297">
        <v>11</v>
      </c>
      <c r="DR211" s="297"/>
      <c r="DS211" s="297"/>
      <c r="DT211" s="297"/>
      <c r="DU211" s="297"/>
      <c r="DV211" s="297"/>
      <c r="DW211" s="297"/>
      <c r="DX211" s="297"/>
      <c r="DY211" s="297"/>
      <c r="DZ211" s="297"/>
      <c r="EA211" s="297"/>
      <c r="EB211" s="297"/>
      <c r="EC211" s="297"/>
      <c r="ED211" s="297">
        <v>12</v>
      </c>
      <c r="EE211" s="297"/>
      <c r="EF211" s="297"/>
      <c r="EG211" s="297"/>
      <c r="EH211" s="297"/>
      <c r="EI211" s="297"/>
      <c r="EJ211" s="297"/>
      <c r="EK211" s="297"/>
      <c r="EL211" s="297"/>
      <c r="EM211" s="297"/>
      <c r="EN211" s="297"/>
      <c r="EO211" s="297">
        <v>13</v>
      </c>
      <c r="EP211" s="297"/>
      <c r="EQ211" s="297"/>
      <c r="ER211" s="297"/>
      <c r="ES211" s="297"/>
      <c r="ET211" s="297"/>
      <c r="EU211" s="297"/>
      <c r="EV211" s="297"/>
      <c r="EW211" s="297"/>
      <c r="EX211" s="297">
        <v>14</v>
      </c>
      <c r="EY211" s="297"/>
      <c r="EZ211" s="297"/>
      <c r="FA211" s="297"/>
      <c r="FB211" s="297"/>
      <c r="FC211" s="297"/>
      <c r="FD211" s="297"/>
      <c r="FE211" s="297"/>
      <c r="FF211" s="297"/>
      <c r="FG211" s="297"/>
      <c r="FH211" s="297"/>
      <c r="FI211" s="297"/>
      <c r="FJ211" s="297">
        <v>15</v>
      </c>
      <c r="FK211" s="297"/>
      <c r="FL211" s="297"/>
      <c r="FM211" s="297"/>
      <c r="FN211" s="297"/>
      <c r="FO211" s="297"/>
      <c r="FP211" s="297"/>
      <c r="FQ211" s="297"/>
      <c r="FR211" s="297">
        <v>16</v>
      </c>
      <c r="FS211" s="297"/>
      <c r="FT211" s="297"/>
      <c r="FU211" s="297"/>
      <c r="FV211" s="297"/>
      <c r="FW211" s="297"/>
      <c r="FX211" s="297"/>
    </row>
    <row r="212" spans="2:180" s="76" customFormat="1" ht="30" customHeight="1">
      <c r="B212" s="77" t="str">
        <f>B196</f>
        <v>0810160</v>
      </c>
      <c r="C212" s="345" t="str">
        <f>C196</f>
        <v>Керівництво і управління у відповідній сфері у містах (місті Києві), селищах, селах, об'єднаних територіальних громадах</v>
      </c>
      <c r="D212" s="345"/>
      <c r="E212" s="345"/>
      <c r="F212" s="345"/>
      <c r="G212" s="345"/>
      <c r="H212" s="345"/>
      <c r="I212" s="345"/>
      <c r="J212" s="345"/>
      <c r="K212" s="345"/>
      <c r="L212" s="345"/>
      <c r="M212" s="345"/>
      <c r="N212" s="345"/>
      <c r="O212" s="345"/>
      <c r="P212" s="345"/>
      <c r="Q212" s="344">
        <f>Q216</f>
        <v>182</v>
      </c>
      <c r="R212" s="344"/>
      <c r="S212" s="344"/>
      <c r="T212" s="344"/>
      <c r="U212" s="344"/>
      <c r="V212" s="344"/>
      <c r="W212" s="344"/>
      <c r="X212" s="344"/>
      <c r="Y212" s="344"/>
      <c r="Z212" s="344"/>
      <c r="AA212" s="344">
        <f>AA216</f>
        <v>182</v>
      </c>
      <c r="AB212" s="344"/>
      <c r="AC212" s="344"/>
      <c r="AD212" s="344"/>
      <c r="AE212" s="344"/>
      <c r="AF212" s="344"/>
      <c r="AG212" s="344"/>
      <c r="AH212" s="344"/>
      <c r="AI212" s="344"/>
      <c r="AJ212" s="344"/>
      <c r="AK212" s="78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80"/>
      <c r="AW212" s="78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80"/>
      <c r="BM212" s="344">
        <f>BM216</f>
        <v>194</v>
      </c>
      <c r="BN212" s="344"/>
      <c r="BO212" s="344"/>
      <c r="BP212" s="344"/>
      <c r="BQ212" s="344"/>
      <c r="BR212" s="344"/>
      <c r="BS212" s="344"/>
      <c r="BT212" s="344"/>
      <c r="BU212" s="344"/>
      <c r="BV212" s="344"/>
      <c r="BW212" s="344"/>
      <c r="BX212" s="344">
        <f>BX216</f>
        <v>192</v>
      </c>
      <c r="BY212" s="344"/>
      <c r="BZ212" s="344"/>
      <c r="CA212" s="344"/>
      <c r="CB212" s="344"/>
      <c r="CC212" s="344"/>
      <c r="CD212" s="344"/>
      <c r="CE212" s="344"/>
      <c r="CF212" s="344"/>
      <c r="CG212" s="344"/>
      <c r="CH212" s="344"/>
      <c r="CI212" s="344"/>
      <c r="CJ212" s="344"/>
      <c r="CK212" s="344"/>
      <c r="CL212" s="78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80"/>
      <c r="DB212" s="78"/>
      <c r="DC212" s="79"/>
      <c r="DD212" s="79"/>
      <c r="DE212" s="79"/>
      <c r="DF212" s="79"/>
      <c r="DG212" s="79"/>
      <c r="DH212" s="79"/>
      <c r="DI212" s="79"/>
      <c r="DJ212" s="79"/>
      <c r="DK212" s="79"/>
      <c r="DL212" s="79"/>
      <c r="DM212" s="79"/>
      <c r="DN212" s="79"/>
      <c r="DO212" s="79"/>
      <c r="DP212" s="80"/>
      <c r="DQ212" s="344">
        <f>DQ216</f>
        <v>194</v>
      </c>
      <c r="DR212" s="344"/>
      <c r="DS212" s="344"/>
      <c r="DT212" s="344"/>
      <c r="DU212" s="344"/>
      <c r="DV212" s="344"/>
      <c r="DW212" s="344"/>
      <c r="DX212" s="344"/>
      <c r="DY212" s="344"/>
      <c r="DZ212" s="344"/>
      <c r="EA212" s="344"/>
      <c r="EB212" s="344"/>
      <c r="EC212" s="344"/>
      <c r="ED212" s="78"/>
      <c r="EE212" s="79"/>
      <c r="EF212" s="79"/>
      <c r="EG212" s="79"/>
      <c r="EH212" s="79"/>
      <c r="EI212" s="79"/>
      <c r="EJ212" s="79"/>
      <c r="EK212" s="79"/>
      <c r="EL212" s="79"/>
      <c r="EM212" s="79"/>
      <c r="EN212" s="80"/>
      <c r="EO212" s="344">
        <f>EO216</f>
        <v>194</v>
      </c>
      <c r="EP212" s="344"/>
      <c r="EQ212" s="344"/>
      <c r="ER212" s="344"/>
      <c r="ES212" s="344"/>
      <c r="ET212" s="344"/>
      <c r="EU212" s="344"/>
      <c r="EV212" s="344"/>
      <c r="EW212" s="344"/>
      <c r="EX212" s="78"/>
      <c r="EY212" s="79"/>
      <c r="EZ212" s="79"/>
      <c r="FA212" s="79"/>
      <c r="FB212" s="79"/>
      <c r="FC212" s="79"/>
      <c r="FD212" s="79"/>
      <c r="FE212" s="79"/>
      <c r="FF212" s="79"/>
      <c r="FG212" s="79"/>
      <c r="FH212" s="79"/>
      <c r="FI212" s="80"/>
      <c r="FJ212" s="344">
        <f>FJ216</f>
        <v>194</v>
      </c>
      <c r="FK212" s="344"/>
      <c r="FL212" s="344"/>
      <c r="FM212" s="344"/>
      <c r="FN212" s="344"/>
      <c r="FO212" s="344"/>
      <c r="FP212" s="344"/>
      <c r="FQ212" s="344"/>
      <c r="FR212" s="78"/>
      <c r="FS212" s="79"/>
      <c r="FT212" s="79"/>
      <c r="FU212" s="79"/>
      <c r="FV212" s="79"/>
      <c r="FW212" s="79"/>
      <c r="FX212" s="80"/>
    </row>
    <row r="213" spans="1:183" ht="11.25" customHeight="1">
      <c r="A213"/>
      <c r="B213" s="81"/>
      <c r="C213" s="340" t="s">
        <v>113</v>
      </c>
      <c r="D213" s="340"/>
      <c r="E213" s="340"/>
      <c r="F213" s="340"/>
      <c r="G213" s="340"/>
      <c r="H213" s="340"/>
      <c r="I213" s="340"/>
      <c r="J213" s="340"/>
      <c r="K213" s="340"/>
      <c r="L213" s="340"/>
      <c r="M213" s="340"/>
      <c r="N213" s="340"/>
      <c r="O213" s="340"/>
      <c r="P213" s="340"/>
      <c r="Q213" s="341">
        <v>1</v>
      </c>
      <c r="R213" s="342"/>
      <c r="S213" s="342"/>
      <c r="T213" s="342"/>
      <c r="U213" s="342"/>
      <c r="V213" s="342"/>
      <c r="W213" s="342"/>
      <c r="X213" s="342"/>
      <c r="Y213" s="342"/>
      <c r="Z213" s="343"/>
      <c r="AA213" s="341">
        <v>1</v>
      </c>
      <c r="AB213" s="342"/>
      <c r="AC213" s="342"/>
      <c r="AD213" s="342"/>
      <c r="AE213" s="342"/>
      <c r="AF213" s="342"/>
      <c r="AG213" s="342"/>
      <c r="AH213" s="342"/>
      <c r="AI213" s="342"/>
      <c r="AJ213" s="343"/>
      <c r="AK213" s="82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4"/>
      <c r="AW213" s="82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4"/>
      <c r="BM213" s="339">
        <v>1</v>
      </c>
      <c r="BN213" s="339"/>
      <c r="BO213" s="339"/>
      <c r="BP213" s="339"/>
      <c r="BQ213" s="339"/>
      <c r="BR213" s="339"/>
      <c r="BS213" s="339"/>
      <c r="BT213" s="339"/>
      <c r="BU213" s="339"/>
      <c r="BV213" s="339"/>
      <c r="BW213" s="339"/>
      <c r="BX213" s="339">
        <v>1</v>
      </c>
      <c r="BY213" s="339"/>
      <c r="BZ213" s="339"/>
      <c r="CA213" s="339"/>
      <c r="CB213" s="339"/>
      <c r="CC213" s="339"/>
      <c r="CD213" s="339"/>
      <c r="CE213" s="339"/>
      <c r="CF213" s="339"/>
      <c r="CG213" s="339"/>
      <c r="CH213" s="339"/>
      <c r="CI213" s="339"/>
      <c r="CJ213" s="339"/>
      <c r="CK213" s="339"/>
      <c r="CL213" s="82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4"/>
      <c r="DB213" s="82"/>
      <c r="DC213" s="83"/>
      <c r="DD213" s="83"/>
      <c r="DE213" s="83"/>
      <c r="DF213" s="83"/>
      <c r="DG213" s="83"/>
      <c r="DH213" s="83"/>
      <c r="DI213" s="83"/>
      <c r="DJ213" s="83"/>
      <c r="DK213" s="83"/>
      <c r="DL213" s="83"/>
      <c r="DM213" s="83"/>
      <c r="DN213" s="83"/>
      <c r="DO213" s="83"/>
      <c r="DP213" s="84"/>
      <c r="DQ213" s="339">
        <v>1</v>
      </c>
      <c r="DR213" s="339"/>
      <c r="DS213" s="339"/>
      <c r="DT213" s="339"/>
      <c r="DU213" s="339"/>
      <c r="DV213" s="339"/>
      <c r="DW213" s="339"/>
      <c r="DX213" s="339"/>
      <c r="DY213" s="339"/>
      <c r="DZ213" s="339"/>
      <c r="EA213" s="339"/>
      <c r="EB213" s="339"/>
      <c r="EC213" s="339"/>
      <c r="ED213" s="82"/>
      <c r="EE213" s="83"/>
      <c r="EF213" s="83"/>
      <c r="EG213" s="83"/>
      <c r="EH213" s="83"/>
      <c r="EI213" s="83"/>
      <c r="EJ213" s="83"/>
      <c r="EK213" s="83"/>
      <c r="EL213" s="83"/>
      <c r="EM213" s="83"/>
      <c r="EN213" s="84"/>
      <c r="EO213" s="339">
        <v>1</v>
      </c>
      <c r="EP213" s="339"/>
      <c r="EQ213" s="339"/>
      <c r="ER213" s="339"/>
      <c r="ES213" s="339"/>
      <c r="ET213" s="339"/>
      <c r="EU213" s="339"/>
      <c r="EV213" s="339"/>
      <c r="EW213" s="339"/>
      <c r="EX213" s="82"/>
      <c r="EY213" s="83"/>
      <c r="EZ213" s="83"/>
      <c r="FA213" s="83"/>
      <c r="FB213" s="83"/>
      <c r="FC213" s="83"/>
      <c r="FD213" s="83"/>
      <c r="FE213" s="83"/>
      <c r="FF213" s="83"/>
      <c r="FG213" s="83"/>
      <c r="FH213" s="83"/>
      <c r="FI213" s="84"/>
      <c r="FJ213" s="339">
        <v>1</v>
      </c>
      <c r="FK213" s="339"/>
      <c r="FL213" s="339"/>
      <c r="FM213" s="339"/>
      <c r="FN213" s="339"/>
      <c r="FO213" s="339"/>
      <c r="FP213" s="339"/>
      <c r="FQ213" s="339"/>
      <c r="FR213" s="82"/>
      <c r="FS213" s="83"/>
      <c r="FT213" s="83"/>
      <c r="FU213" s="83"/>
      <c r="FV213" s="83"/>
      <c r="FW213" s="83"/>
      <c r="FX213" s="84"/>
      <c r="FY213"/>
      <c r="FZ213"/>
      <c r="GA213"/>
    </row>
    <row r="214" spans="1:183" ht="11.25" customHeight="1">
      <c r="A214"/>
      <c r="B214" s="81"/>
      <c r="C214" s="340" t="s">
        <v>114</v>
      </c>
      <c r="D214" s="340"/>
      <c r="E214" s="340"/>
      <c r="F214" s="340"/>
      <c r="G214" s="340"/>
      <c r="H214" s="340"/>
      <c r="I214" s="340"/>
      <c r="J214" s="340"/>
      <c r="K214" s="340"/>
      <c r="L214" s="340"/>
      <c r="M214" s="340"/>
      <c r="N214" s="340"/>
      <c r="O214" s="340"/>
      <c r="P214" s="340"/>
      <c r="Q214" s="341">
        <v>10</v>
      </c>
      <c r="R214" s="342"/>
      <c r="S214" s="342"/>
      <c r="T214" s="342"/>
      <c r="U214" s="342"/>
      <c r="V214" s="342"/>
      <c r="W214" s="342"/>
      <c r="X214" s="342"/>
      <c r="Y214" s="342"/>
      <c r="Z214" s="343"/>
      <c r="AA214" s="341">
        <v>10</v>
      </c>
      <c r="AB214" s="342"/>
      <c r="AC214" s="342"/>
      <c r="AD214" s="342"/>
      <c r="AE214" s="342"/>
      <c r="AF214" s="342"/>
      <c r="AG214" s="342"/>
      <c r="AH214" s="342"/>
      <c r="AI214" s="342"/>
      <c r="AJ214" s="343"/>
      <c r="AK214" s="82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4"/>
      <c r="AW214" s="82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4"/>
      <c r="BM214" s="339">
        <f>10-3</f>
        <v>7</v>
      </c>
      <c r="BN214" s="339"/>
      <c r="BO214" s="339"/>
      <c r="BP214" s="339"/>
      <c r="BQ214" s="339"/>
      <c r="BR214" s="339"/>
      <c r="BS214" s="339"/>
      <c r="BT214" s="339"/>
      <c r="BU214" s="339"/>
      <c r="BV214" s="339"/>
      <c r="BW214" s="339"/>
      <c r="BX214" s="339">
        <v>7</v>
      </c>
      <c r="BY214" s="339"/>
      <c r="BZ214" s="339"/>
      <c r="CA214" s="339"/>
      <c r="CB214" s="339"/>
      <c r="CC214" s="339"/>
      <c r="CD214" s="339"/>
      <c r="CE214" s="339"/>
      <c r="CF214" s="339"/>
      <c r="CG214" s="339"/>
      <c r="CH214" s="339"/>
      <c r="CI214" s="339"/>
      <c r="CJ214" s="339"/>
      <c r="CK214" s="339"/>
      <c r="CL214" s="82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4"/>
      <c r="DB214" s="82"/>
      <c r="DC214" s="83"/>
      <c r="DD214" s="83"/>
      <c r="DE214" s="83"/>
      <c r="DF214" s="83"/>
      <c r="DG214" s="83"/>
      <c r="DH214" s="83"/>
      <c r="DI214" s="83"/>
      <c r="DJ214" s="83"/>
      <c r="DK214" s="83"/>
      <c r="DL214" s="83"/>
      <c r="DM214" s="83"/>
      <c r="DN214" s="83"/>
      <c r="DO214" s="83"/>
      <c r="DP214" s="84"/>
      <c r="DQ214" s="339">
        <v>7</v>
      </c>
      <c r="DR214" s="339"/>
      <c r="DS214" s="339"/>
      <c r="DT214" s="339"/>
      <c r="DU214" s="339"/>
      <c r="DV214" s="339"/>
      <c r="DW214" s="339"/>
      <c r="DX214" s="339"/>
      <c r="DY214" s="339"/>
      <c r="DZ214" s="339"/>
      <c r="EA214" s="339"/>
      <c r="EB214" s="339"/>
      <c r="EC214" s="339"/>
      <c r="ED214" s="82"/>
      <c r="EE214" s="83"/>
      <c r="EF214" s="83"/>
      <c r="EG214" s="83"/>
      <c r="EH214" s="83"/>
      <c r="EI214" s="83"/>
      <c r="EJ214" s="83"/>
      <c r="EK214" s="83"/>
      <c r="EL214" s="83"/>
      <c r="EM214" s="83"/>
      <c r="EN214" s="84"/>
      <c r="EO214" s="339">
        <v>7</v>
      </c>
      <c r="EP214" s="339"/>
      <c r="EQ214" s="339"/>
      <c r="ER214" s="339"/>
      <c r="ES214" s="339"/>
      <c r="ET214" s="339"/>
      <c r="EU214" s="339"/>
      <c r="EV214" s="339"/>
      <c r="EW214" s="339"/>
      <c r="EX214" s="82"/>
      <c r="EY214" s="83"/>
      <c r="EZ214" s="83"/>
      <c r="FA214" s="83"/>
      <c r="FB214" s="83"/>
      <c r="FC214" s="83"/>
      <c r="FD214" s="83"/>
      <c r="FE214" s="83"/>
      <c r="FF214" s="83"/>
      <c r="FG214" s="83"/>
      <c r="FH214" s="83"/>
      <c r="FI214" s="84"/>
      <c r="FJ214" s="339">
        <v>7</v>
      </c>
      <c r="FK214" s="339"/>
      <c r="FL214" s="339"/>
      <c r="FM214" s="339"/>
      <c r="FN214" s="339"/>
      <c r="FO214" s="339"/>
      <c r="FP214" s="339"/>
      <c r="FQ214" s="339"/>
      <c r="FR214" s="82"/>
      <c r="FS214" s="83"/>
      <c r="FT214" s="83"/>
      <c r="FU214" s="83"/>
      <c r="FV214" s="83"/>
      <c r="FW214" s="83"/>
      <c r="FX214" s="84"/>
      <c r="FY214"/>
      <c r="FZ214"/>
      <c r="GA214"/>
    </row>
    <row r="215" spans="1:183" ht="11.25" customHeight="1">
      <c r="A215"/>
      <c r="B215" s="81"/>
      <c r="C215" s="340" t="s">
        <v>115</v>
      </c>
      <c r="D215" s="340"/>
      <c r="E215" s="340"/>
      <c r="F215" s="340"/>
      <c r="G215" s="340"/>
      <c r="H215" s="340"/>
      <c r="I215" s="340"/>
      <c r="J215" s="340"/>
      <c r="K215" s="340"/>
      <c r="L215" s="340"/>
      <c r="M215" s="340"/>
      <c r="N215" s="340"/>
      <c r="O215" s="340"/>
      <c r="P215" s="340"/>
      <c r="Q215" s="341">
        <v>171</v>
      </c>
      <c r="R215" s="342"/>
      <c r="S215" s="342"/>
      <c r="T215" s="342"/>
      <c r="U215" s="342"/>
      <c r="V215" s="342"/>
      <c r="W215" s="342"/>
      <c r="X215" s="342"/>
      <c r="Y215" s="342"/>
      <c r="Z215" s="343"/>
      <c r="AA215" s="341">
        <v>171</v>
      </c>
      <c r="AB215" s="342"/>
      <c r="AC215" s="342"/>
      <c r="AD215" s="342"/>
      <c r="AE215" s="342"/>
      <c r="AF215" s="342"/>
      <c r="AG215" s="342"/>
      <c r="AH215" s="342"/>
      <c r="AI215" s="342"/>
      <c r="AJ215" s="343"/>
      <c r="AK215" s="82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4"/>
      <c r="AW215" s="82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4"/>
      <c r="BM215" s="339">
        <f>171+12+3</f>
        <v>186</v>
      </c>
      <c r="BN215" s="339"/>
      <c r="BO215" s="339"/>
      <c r="BP215" s="339"/>
      <c r="BQ215" s="339"/>
      <c r="BR215" s="339"/>
      <c r="BS215" s="339"/>
      <c r="BT215" s="339"/>
      <c r="BU215" s="339"/>
      <c r="BV215" s="339"/>
      <c r="BW215" s="339"/>
      <c r="BX215" s="339">
        <v>184</v>
      </c>
      <c r="BY215" s="339"/>
      <c r="BZ215" s="339"/>
      <c r="CA215" s="339"/>
      <c r="CB215" s="339"/>
      <c r="CC215" s="339"/>
      <c r="CD215" s="339"/>
      <c r="CE215" s="339"/>
      <c r="CF215" s="339"/>
      <c r="CG215" s="339"/>
      <c r="CH215" s="339"/>
      <c r="CI215" s="339"/>
      <c r="CJ215" s="339"/>
      <c r="CK215" s="339"/>
      <c r="CL215" s="82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4"/>
      <c r="DB215" s="82"/>
      <c r="DC215" s="83"/>
      <c r="DD215" s="83"/>
      <c r="DE215" s="83"/>
      <c r="DF215" s="83"/>
      <c r="DG215" s="83"/>
      <c r="DH215" s="83"/>
      <c r="DI215" s="83"/>
      <c r="DJ215" s="83"/>
      <c r="DK215" s="83"/>
      <c r="DL215" s="83"/>
      <c r="DM215" s="83"/>
      <c r="DN215" s="83"/>
      <c r="DO215" s="83"/>
      <c r="DP215" s="84"/>
      <c r="DQ215" s="339">
        <v>186</v>
      </c>
      <c r="DR215" s="339"/>
      <c r="DS215" s="339"/>
      <c r="DT215" s="339"/>
      <c r="DU215" s="339"/>
      <c r="DV215" s="339"/>
      <c r="DW215" s="339"/>
      <c r="DX215" s="339"/>
      <c r="DY215" s="339"/>
      <c r="DZ215" s="339"/>
      <c r="EA215" s="339"/>
      <c r="EB215" s="339"/>
      <c r="EC215" s="339"/>
      <c r="ED215" s="82"/>
      <c r="EE215" s="83"/>
      <c r="EF215" s="83"/>
      <c r="EG215" s="83"/>
      <c r="EH215" s="83"/>
      <c r="EI215" s="83"/>
      <c r="EJ215" s="83"/>
      <c r="EK215" s="83"/>
      <c r="EL215" s="83"/>
      <c r="EM215" s="83"/>
      <c r="EN215" s="84"/>
      <c r="EO215" s="339">
        <v>186</v>
      </c>
      <c r="EP215" s="339"/>
      <c r="EQ215" s="339"/>
      <c r="ER215" s="339"/>
      <c r="ES215" s="339"/>
      <c r="ET215" s="339"/>
      <c r="EU215" s="339"/>
      <c r="EV215" s="339"/>
      <c r="EW215" s="339"/>
      <c r="EX215" s="82"/>
      <c r="EY215" s="83"/>
      <c r="EZ215" s="83"/>
      <c r="FA215" s="83"/>
      <c r="FB215" s="83"/>
      <c r="FC215" s="83"/>
      <c r="FD215" s="83"/>
      <c r="FE215" s="83"/>
      <c r="FF215" s="83"/>
      <c r="FG215" s="83"/>
      <c r="FH215" s="83"/>
      <c r="FI215" s="84"/>
      <c r="FJ215" s="339">
        <v>186</v>
      </c>
      <c r="FK215" s="339"/>
      <c r="FL215" s="339"/>
      <c r="FM215" s="339"/>
      <c r="FN215" s="339"/>
      <c r="FO215" s="339"/>
      <c r="FP215" s="339"/>
      <c r="FQ215" s="339"/>
      <c r="FR215" s="82"/>
      <c r="FS215" s="83"/>
      <c r="FT215" s="83"/>
      <c r="FU215" s="83"/>
      <c r="FV215" s="83"/>
      <c r="FW215" s="83"/>
      <c r="FX215" s="84"/>
      <c r="FY215"/>
      <c r="FZ215"/>
      <c r="GA215"/>
    </row>
    <row r="216" spans="2:180" s="8" customFormat="1" ht="11.25" customHeight="1">
      <c r="B216" s="54"/>
      <c r="C216" s="281" t="s">
        <v>116</v>
      </c>
      <c r="D216" s="281"/>
      <c r="E216" s="281"/>
      <c r="F216" s="281"/>
      <c r="G216" s="281"/>
      <c r="H216" s="281"/>
      <c r="I216" s="281"/>
      <c r="J216" s="281"/>
      <c r="K216" s="281"/>
      <c r="L216" s="281"/>
      <c r="M216" s="281"/>
      <c r="N216" s="281"/>
      <c r="O216" s="281"/>
      <c r="P216" s="281"/>
      <c r="Q216" s="337">
        <f>SUM(Q213:Z215)</f>
        <v>182</v>
      </c>
      <c r="R216" s="337"/>
      <c r="S216" s="337"/>
      <c r="T216" s="337"/>
      <c r="U216" s="337"/>
      <c r="V216" s="337"/>
      <c r="W216" s="337"/>
      <c r="X216" s="337"/>
      <c r="Y216" s="337"/>
      <c r="Z216" s="337"/>
      <c r="AA216" s="337">
        <f>SUM(AA213:AJ215)</f>
        <v>182</v>
      </c>
      <c r="AB216" s="337"/>
      <c r="AC216" s="337"/>
      <c r="AD216" s="337"/>
      <c r="AE216" s="337"/>
      <c r="AF216" s="337"/>
      <c r="AG216" s="337"/>
      <c r="AH216" s="337"/>
      <c r="AI216" s="337"/>
      <c r="AJ216" s="337"/>
      <c r="AK216" s="46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8"/>
      <c r="AW216" s="46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8"/>
      <c r="BM216" s="337">
        <f>SUM(BM213:BW215)</f>
        <v>194</v>
      </c>
      <c r="BN216" s="337"/>
      <c r="BO216" s="337"/>
      <c r="BP216" s="337"/>
      <c r="BQ216" s="337"/>
      <c r="BR216" s="337"/>
      <c r="BS216" s="337"/>
      <c r="BT216" s="337"/>
      <c r="BU216" s="337"/>
      <c r="BV216" s="337"/>
      <c r="BW216" s="337"/>
      <c r="BX216" s="337">
        <f>BX213+BX214+BX215</f>
        <v>192</v>
      </c>
      <c r="BY216" s="337"/>
      <c r="BZ216" s="337"/>
      <c r="CA216" s="337"/>
      <c r="CB216" s="337"/>
      <c r="CC216" s="337"/>
      <c r="CD216" s="337"/>
      <c r="CE216" s="337"/>
      <c r="CF216" s="337"/>
      <c r="CG216" s="337"/>
      <c r="CH216" s="337"/>
      <c r="CI216" s="337"/>
      <c r="CJ216" s="337"/>
      <c r="CK216" s="337"/>
      <c r="CL216" s="46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8"/>
      <c r="DB216" s="46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8"/>
      <c r="DQ216" s="337">
        <f>SUM(DQ213:EC215)</f>
        <v>194</v>
      </c>
      <c r="DR216" s="337"/>
      <c r="DS216" s="337"/>
      <c r="DT216" s="337"/>
      <c r="DU216" s="337"/>
      <c r="DV216" s="337"/>
      <c r="DW216" s="337"/>
      <c r="DX216" s="337"/>
      <c r="DY216" s="337"/>
      <c r="DZ216" s="337"/>
      <c r="EA216" s="337"/>
      <c r="EB216" s="337"/>
      <c r="EC216" s="337"/>
      <c r="ED216" s="46"/>
      <c r="EE216" s="47"/>
      <c r="EF216" s="47"/>
      <c r="EG216" s="47"/>
      <c r="EH216" s="47"/>
      <c r="EI216" s="47"/>
      <c r="EJ216" s="47"/>
      <c r="EK216" s="47"/>
      <c r="EL216" s="47"/>
      <c r="EM216" s="47"/>
      <c r="EN216" s="48"/>
      <c r="EO216" s="337">
        <f>EO213+EO214+EO215</f>
        <v>194</v>
      </c>
      <c r="EP216" s="337"/>
      <c r="EQ216" s="337"/>
      <c r="ER216" s="337"/>
      <c r="ES216" s="337"/>
      <c r="ET216" s="337"/>
      <c r="EU216" s="337"/>
      <c r="EV216" s="337"/>
      <c r="EW216" s="337"/>
      <c r="EX216" s="46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8"/>
      <c r="FJ216" s="337">
        <f>FJ213+FJ214+FJ215</f>
        <v>194</v>
      </c>
      <c r="FK216" s="337"/>
      <c r="FL216" s="337"/>
      <c r="FM216" s="337"/>
      <c r="FN216" s="337"/>
      <c r="FO216" s="337"/>
      <c r="FP216" s="337"/>
      <c r="FQ216" s="337"/>
      <c r="FR216" s="46"/>
      <c r="FS216" s="47"/>
      <c r="FT216" s="47"/>
      <c r="FU216" s="47"/>
      <c r="FV216" s="47"/>
      <c r="FW216" s="47"/>
      <c r="FX216" s="48"/>
    </row>
    <row r="217" spans="2:180" s="1" customFormat="1" ht="22.5" customHeight="1">
      <c r="B217" s="39"/>
      <c r="C217" s="279" t="s">
        <v>117</v>
      </c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338" t="s">
        <v>30</v>
      </c>
      <c r="R217" s="338"/>
      <c r="S217" s="338"/>
      <c r="T217" s="338"/>
      <c r="U217" s="338"/>
      <c r="V217" s="338"/>
      <c r="W217" s="338"/>
      <c r="X217" s="338"/>
      <c r="Y217" s="338"/>
      <c r="Z217" s="338"/>
      <c r="AA217" s="338" t="s">
        <v>30</v>
      </c>
      <c r="AB217" s="338"/>
      <c r="AC217" s="338"/>
      <c r="AD217" s="338"/>
      <c r="AE217" s="338"/>
      <c r="AF217" s="338"/>
      <c r="AG217" s="338"/>
      <c r="AH217" s="338"/>
      <c r="AI217" s="338"/>
      <c r="AJ217" s="338"/>
      <c r="AK217" s="82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4"/>
      <c r="AW217" s="82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4"/>
      <c r="BM217" s="338" t="s">
        <v>30</v>
      </c>
      <c r="BN217" s="338"/>
      <c r="BO217" s="338"/>
      <c r="BP217" s="338"/>
      <c r="BQ217" s="338"/>
      <c r="BR217" s="338"/>
      <c r="BS217" s="338"/>
      <c r="BT217" s="338"/>
      <c r="BU217" s="338"/>
      <c r="BV217" s="338"/>
      <c r="BW217" s="338"/>
      <c r="BX217" s="338" t="s">
        <v>30</v>
      </c>
      <c r="BY217" s="338"/>
      <c r="BZ217" s="338"/>
      <c r="CA217" s="338"/>
      <c r="CB217" s="338"/>
      <c r="CC217" s="338"/>
      <c r="CD217" s="338"/>
      <c r="CE217" s="338"/>
      <c r="CF217" s="338"/>
      <c r="CG217" s="338"/>
      <c r="CH217" s="338"/>
      <c r="CI217" s="338"/>
      <c r="CJ217" s="338"/>
      <c r="CK217" s="338"/>
      <c r="CL217" s="82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4"/>
      <c r="DB217" s="82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  <c r="DO217" s="83"/>
      <c r="DP217" s="84"/>
      <c r="DQ217" s="338" t="s">
        <v>30</v>
      </c>
      <c r="DR217" s="338"/>
      <c r="DS217" s="338"/>
      <c r="DT217" s="338"/>
      <c r="DU217" s="338"/>
      <c r="DV217" s="338"/>
      <c r="DW217" s="338"/>
      <c r="DX217" s="338"/>
      <c r="DY217" s="338"/>
      <c r="DZ217" s="338"/>
      <c r="EA217" s="338"/>
      <c r="EB217" s="338"/>
      <c r="EC217" s="338"/>
      <c r="ED217" s="82"/>
      <c r="EE217" s="83"/>
      <c r="EF217" s="83"/>
      <c r="EG217" s="83"/>
      <c r="EH217" s="83"/>
      <c r="EI217" s="83"/>
      <c r="EJ217" s="83"/>
      <c r="EK217" s="83"/>
      <c r="EL217" s="83"/>
      <c r="EM217" s="83"/>
      <c r="EN217" s="84"/>
      <c r="EO217" s="338" t="s">
        <v>30</v>
      </c>
      <c r="EP217" s="338"/>
      <c r="EQ217" s="338"/>
      <c r="ER217" s="338"/>
      <c r="ES217" s="338"/>
      <c r="ET217" s="338"/>
      <c r="EU217" s="338"/>
      <c r="EV217" s="338"/>
      <c r="EW217" s="338"/>
      <c r="EX217" s="82"/>
      <c r="EY217" s="83"/>
      <c r="EZ217" s="83"/>
      <c r="FA217" s="83"/>
      <c r="FB217" s="83"/>
      <c r="FC217" s="83"/>
      <c r="FD217" s="83"/>
      <c r="FE217" s="83"/>
      <c r="FF217" s="83"/>
      <c r="FG217" s="83"/>
      <c r="FH217" s="83"/>
      <c r="FI217" s="84"/>
      <c r="FJ217" s="338" t="s">
        <v>30</v>
      </c>
      <c r="FK217" s="338"/>
      <c r="FL217" s="338"/>
      <c r="FM217" s="338"/>
      <c r="FN217" s="338"/>
      <c r="FO217" s="338"/>
      <c r="FP217" s="338"/>
      <c r="FQ217" s="338"/>
      <c r="FR217" s="82"/>
      <c r="FS217" s="83"/>
      <c r="FT217" s="83"/>
      <c r="FU217" s="83"/>
      <c r="FV217" s="83"/>
      <c r="FW217" s="83"/>
      <c r="FX217" s="84"/>
    </row>
    <row r="218" spans="1:183" ht="11.2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</row>
    <row r="219" spans="2:157" s="8" customFormat="1" ht="11.25" customHeight="1">
      <c r="B219" s="316" t="s">
        <v>118</v>
      </c>
      <c r="C219" s="316"/>
      <c r="D219" s="316"/>
      <c r="E219" s="316"/>
      <c r="F219" s="316"/>
      <c r="G219" s="316"/>
      <c r="H219" s="316"/>
      <c r="I219" s="316"/>
      <c r="J219" s="316"/>
      <c r="K219" s="316"/>
      <c r="L219" s="316"/>
      <c r="M219" s="316"/>
      <c r="N219" s="316"/>
      <c r="O219" s="316"/>
      <c r="P219" s="316"/>
      <c r="Q219" s="316"/>
      <c r="R219" s="316"/>
      <c r="S219" s="316"/>
      <c r="T219" s="316"/>
      <c r="U219" s="316"/>
      <c r="V219" s="316"/>
      <c r="W219" s="316"/>
      <c r="X219" s="316"/>
      <c r="Y219" s="316"/>
      <c r="Z219" s="316"/>
      <c r="AA219" s="316"/>
      <c r="AB219" s="316"/>
      <c r="AC219" s="316"/>
      <c r="AD219" s="316"/>
      <c r="AE219" s="316"/>
      <c r="AF219" s="316"/>
      <c r="AG219" s="316"/>
      <c r="AH219" s="316"/>
      <c r="AI219" s="316"/>
      <c r="AJ219" s="316"/>
      <c r="AK219" s="316"/>
      <c r="AL219" s="316"/>
      <c r="AM219" s="316"/>
      <c r="AN219" s="316"/>
      <c r="AO219" s="316"/>
      <c r="AP219" s="316"/>
      <c r="AQ219" s="316"/>
      <c r="AR219" s="316"/>
      <c r="AS219" s="316"/>
      <c r="AT219" s="316"/>
      <c r="AU219" s="316"/>
      <c r="AV219" s="316"/>
      <c r="AW219" s="316"/>
      <c r="AX219" s="316"/>
      <c r="AY219" s="316"/>
      <c r="AZ219" s="316"/>
      <c r="BA219" s="316"/>
      <c r="BB219" s="316"/>
      <c r="BC219" s="316"/>
      <c r="BD219" s="316"/>
      <c r="BE219" s="316"/>
      <c r="BF219" s="316"/>
      <c r="BG219" s="316"/>
      <c r="BH219" s="316"/>
      <c r="BI219" s="316"/>
      <c r="BJ219" s="316"/>
      <c r="BK219" s="316"/>
      <c r="BL219" s="316"/>
      <c r="BM219" s="316"/>
      <c r="BN219" s="316"/>
      <c r="BO219" s="316"/>
      <c r="BP219" s="316"/>
      <c r="BQ219" s="316"/>
      <c r="BR219" s="316"/>
      <c r="BS219" s="316"/>
      <c r="BT219" s="316"/>
      <c r="BU219" s="316"/>
      <c r="BV219" s="316"/>
      <c r="BW219" s="316"/>
      <c r="BX219" s="316"/>
      <c r="BY219" s="316"/>
      <c r="BZ219" s="316"/>
      <c r="CA219" s="316"/>
      <c r="CB219" s="316"/>
      <c r="CC219" s="316"/>
      <c r="CD219" s="316"/>
      <c r="CE219" s="316"/>
      <c r="CF219" s="316"/>
      <c r="CG219" s="316"/>
      <c r="CH219" s="316"/>
      <c r="CI219" s="316"/>
      <c r="CJ219" s="316"/>
      <c r="CK219" s="316"/>
      <c r="CL219" s="316"/>
      <c r="CM219" s="316"/>
      <c r="CN219" s="316"/>
      <c r="CO219" s="316"/>
      <c r="CP219" s="316"/>
      <c r="CQ219" s="316"/>
      <c r="CR219" s="316"/>
      <c r="CS219" s="316"/>
      <c r="CT219" s="316"/>
      <c r="CU219" s="316"/>
      <c r="CV219" s="316"/>
      <c r="CW219" s="316"/>
      <c r="CX219" s="316"/>
      <c r="CY219" s="316"/>
      <c r="CZ219" s="316"/>
      <c r="DA219" s="316"/>
      <c r="DB219" s="316"/>
      <c r="DC219" s="316"/>
      <c r="DD219" s="316"/>
      <c r="DE219" s="316"/>
      <c r="DF219" s="316"/>
      <c r="DG219" s="316"/>
      <c r="DH219" s="316"/>
      <c r="DI219" s="316"/>
      <c r="DJ219" s="316"/>
      <c r="DK219" s="316"/>
      <c r="DL219" s="316"/>
      <c r="DM219" s="316"/>
      <c r="DN219" s="316"/>
      <c r="DO219" s="316"/>
      <c r="DP219" s="316"/>
      <c r="DQ219" s="316"/>
      <c r="DR219" s="316"/>
      <c r="DS219" s="316"/>
      <c r="DT219" s="316"/>
      <c r="DU219" s="316"/>
      <c r="DV219" s="316"/>
      <c r="DW219" s="316"/>
      <c r="DX219" s="316"/>
      <c r="DY219" s="316"/>
      <c r="DZ219" s="316"/>
      <c r="EA219" s="316"/>
      <c r="EB219" s="316"/>
      <c r="EC219" s="316"/>
      <c r="ED219" s="316"/>
      <c r="EE219" s="316"/>
      <c r="EF219" s="316"/>
      <c r="EG219" s="316"/>
      <c r="EH219" s="316"/>
      <c r="EI219" s="316"/>
      <c r="EJ219" s="316"/>
      <c r="EK219" s="316"/>
      <c r="EL219" s="316"/>
      <c r="EM219" s="316"/>
      <c r="EN219" s="316"/>
      <c r="EO219" s="316"/>
      <c r="EP219" s="316"/>
      <c r="EQ219" s="316"/>
      <c r="ER219" s="316"/>
      <c r="ES219" s="316"/>
      <c r="ET219" s="316"/>
      <c r="EU219" s="316"/>
      <c r="EV219" s="316"/>
      <c r="EW219" s="316"/>
      <c r="EX219" s="316"/>
      <c r="EY219" s="316"/>
      <c r="EZ219" s="316"/>
      <c r="FA219" s="316"/>
    </row>
    <row r="220" spans="1:183" ht="11.25" customHeight="1">
      <c r="A220"/>
      <c r="B220" s="316" t="s">
        <v>119</v>
      </c>
      <c r="C220" s="316"/>
      <c r="D220" s="316"/>
      <c r="E220" s="316"/>
      <c r="F220" s="316"/>
      <c r="G220" s="316"/>
      <c r="H220" s="316"/>
      <c r="I220" s="316"/>
      <c r="J220" s="316"/>
      <c r="K220" s="316"/>
      <c r="L220" s="316"/>
      <c r="M220" s="316"/>
      <c r="N220" s="316"/>
      <c r="O220" s="316"/>
      <c r="P220" s="316"/>
      <c r="Q220" s="316"/>
      <c r="R220" s="316"/>
      <c r="S220" s="316"/>
      <c r="T220" s="316"/>
      <c r="U220" s="316"/>
      <c r="V220" s="316"/>
      <c r="W220" s="316"/>
      <c r="X220" s="316"/>
      <c r="Y220" s="316"/>
      <c r="Z220" s="316"/>
      <c r="AA220" s="316"/>
      <c r="AB220" s="316"/>
      <c r="AC220" s="316"/>
      <c r="AD220" s="316"/>
      <c r="AE220" s="316"/>
      <c r="AF220" s="316"/>
      <c r="AG220" s="316"/>
      <c r="AH220" s="316"/>
      <c r="AI220" s="316"/>
      <c r="AJ220" s="316"/>
      <c r="AK220" s="316"/>
      <c r="AL220" s="316"/>
      <c r="AM220" s="316"/>
      <c r="AN220" s="316"/>
      <c r="AO220" s="316"/>
      <c r="AP220" s="316"/>
      <c r="AQ220" s="316"/>
      <c r="AR220" s="316"/>
      <c r="AS220" s="316"/>
      <c r="AT220" s="316"/>
      <c r="AU220" s="316"/>
      <c r="AV220" s="316"/>
      <c r="AW220" s="316"/>
      <c r="AX220" s="316"/>
      <c r="AY220" s="316"/>
      <c r="AZ220" s="316"/>
      <c r="BA220" s="316"/>
      <c r="BB220" s="316"/>
      <c r="BC220" s="316"/>
      <c r="BD220" s="316"/>
      <c r="BE220" s="316"/>
      <c r="BF220" s="316"/>
      <c r="BG220" s="316"/>
      <c r="BH220" s="316"/>
      <c r="BI220" s="316"/>
      <c r="BJ220" s="316"/>
      <c r="BK220" s="316"/>
      <c r="BL220" s="316"/>
      <c r="BM220" s="316"/>
      <c r="BN220" s="316"/>
      <c r="BO220" s="316"/>
      <c r="BP220" s="316"/>
      <c r="BQ220" s="316"/>
      <c r="BR220" s="316"/>
      <c r="BS220" s="316"/>
      <c r="BT220" s="316"/>
      <c r="BU220" s="316"/>
      <c r="BV220" s="316"/>
      <c r="BW220" s="316"/>
      <c r="BX220" s="316"/>
      <c r="BY220" s="316"/>
      <c r="BZ220" s="316"/>
      <c r="CA220" s="316"/>
      <c r="CB220" s="316"/>
      <c r="CC220" s="316"/>
      <c r="CD220" s="316"/>
      <c r="CE220" s="316"/>
      <c r="CF220" s="316"/>
      <c r="CG220" s="316"/>
      <c r="CH220" s="316"/>
      <c r="CI220" s="316"/>
      <c r="CJ220" s="316"/>
      <c r="CK220" s="316"/>
      <c r="CL220" s="316"/>
      <c r="CM220" s="316"/>
      <c r="CN220" s="316"/>
      <c r="CO220" s="316"/>
      <c r="CP220" s="316"/>
      <c r="CQ220" s="316"/>
      <c r="CR220" s="316"/>
      <c r="CS220" s="316"/>
      <c r="CT220" s="316"/>
      <c r="CU220" s="316"/>
      <c r="CV220" s="316"/>
      <c r="CW220" s="316"/>
      <c r="CX220" s="316"/>
      <c r="CY220" s="316"/>
      <c r="CZ220" s="316"/>
      <c r="DA220" s="316"/>
      <c r="DB220" s="316"/>
      <c r="DC220" s="316"/>
      <c r="DD220" s="316"/>
      <c r="DE220" s="316"/>
      <c r="DF220" s="316"/>
      <c r="DG220" s="316"/>
      <c r="DH220" s="316"/>
      <c r="DI220" s="316"/>
      <c r="DJ220" s="316"/>
      <c r="DK220" s="316"/>
      <c r="DL220" s="316"/>
      <c r="DM220" s="316"/>
      <c r="DN220" s="316"/>
      <c r="DO220" s="316"/>
      <c r="DP220" s="316"/>
      <c r="DQ220" s="316"/>
      <c r="DR220" s="316"/>
      <c r="DS220" s="316"/>
      <c r="DT220" s="316"/>
      <c r="DU220" s="316"/>
      <c r="DV220" s="316"/>
      <c r="DW220" s="316"/>
      <c r="DX220" s="316"/>
      <c r="DY220" s="316"/>
      <c r="DZ220" s="316"/>
      <c r="EA220" s="316"/>
      <c r="EB220" s="316"/>
      <c r="EC220" s="316"/>
      <c r="ED220" s="316"/>
      <c r="EE220" s="316"/>
      <c r="EF220" s="316"/>
      <c r="EG220" s="316"/>
      <c r="EH220" s="316"/>
      <c r="EI220" s="316"/>
      <c r="EJ220" s="316"/>
      <c r="EK220" s="316"/>
      <c r="EL220" s="316"/>
      <c r="EM220" s="316"/>
      <c r="EN220" s="316"/>
      <c r="EO220" s="316"/>
      <c r="EP220" s="316"/>
      <c r="EQ220" s="316"/>
      <c r="ER220" s="316"/>
      <c r="ES220" s="316"/>
      <c r="ET220" s="316"/>
      <c r="EU220" s="316"/>
      <c r="EV220" s="316"/>
      <c r="EW220" s="316"/>
      <c r="EX220" s="316"/>
      <c r="EY220" s="316"/>
      <c r="EZ220" s="316"/>
      <c r="FA220" s="316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</row>
    <row r="221" spans="1:183" ht="11.2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 s="1" t="s">
        <v>100</v>
      </c>
      <c r="FS221"/>
      <c r="FT221"/>
      <c r="FU221"/>
      <c r="FV221"/>
      <c r="FW221"/>
      <c r="FX221"/>
      <c r="FY221"/>
      <c r="FZ221"/>
      <c r="GA221"/>
    </row>
    <row r="222" spans="2:181" s="1" customFormat="1" ht="23.25" customHeight="1">
      <c r="B222" s="335" t="s">
        <v>120</v>
      </c>
      <c r="C222" s="311" t="s">
        <v>121</v>
      </c>
      <c r="D222" s="311"/>
      <c r="E222" s="311"/>
      <c r="F222" s="311"/>
      <c r="G222" s="311"/>
      <c r="H222" s="311"/>
      <c r="I222" s="311"/>
      <c r="J222" s="311"/>
      <c r="K222" s="311"/>
      <c r="L222" s="311"/>
      <c r="M222" s="311"/>
      <c r="N222" s="311"/>
      <c r="O222" s="311"/>
      <c r="P222" s="311" t="s">
        <v>122</v>
      </c>
      <c r="Q222" s="311"/>
      <c r="R222" s="311"/>
      <c r="S222" s="311"/>
      <c r="T222" s="311"/>
      <c r="U222" s="311"/>
      <c r="V222" s="311"/>
      <c r="W222" s="311"/>
      <c r="X222" s="311"/>
      <c r="Y222" s="311"/>
      <c r="Z222" s="311"/>
      <c r="AA222" s="311"/>
      <c r="AB222" s="311"/>
      <c r="AC222" s="311"/>
      <c r="AD222" s="311"/>
      <c r="AE222" s="311"/>
      <c r="AF222" s="311"/>
      <c r="AG222" s="311"/>
      <c r="AH222" s="311"/>
      <c r="AI222" s="311"/>
      <c r="AJ222" s="311"/>
      <c r="AK222" s="311"/>
      <c r="AL222" s="311" t="s">
        <v>123</v>
      </c>
      <c r="AM222" s="311"/>
      <c r="AN222" s="311"/>
      <c r="AO222" s="311"/>
      <c r="AP222" s="311"/>
      <c r="AQ222" s="311"/>
      <c r="AR222" s="311"/>
      <c r="AS222" s="311"/>
      <c r="AT222" s="311"/>
      <c r="AU222" s="311"/>
      <c r="AV222" s="311"/>
      <c r="AW222" s="311"/>
      <c r="AX222" s="311"/>
      <c r="AY222" s="311"/>
      <c r="AZ222" s="311"/>
      <c r="BA222" s="311"/>
      <c r="BB222" s="311"/>
      <c r="BC222" s="311"/>
      <c r="BD222" s="311"/>
      <c r="BE222" s="311"/>
      <c r="BF222" s="311"/>
      <c r="BG222" s="311"/>
      <c r="BH222" s="311"/>
      <c r="BI222" s="311"/>
      <c r="BJ222" s="311"/>
      <c r="BK222" s="311"/>
      <c r="BL222" s="311"/>
      <c r="BM222" s="311"/>
      <c r="BN222" s="311"/>
      <c r="BO222" s="311"/>
      <c r="BP222" s="311"/>
      <c r="BQ222" s="311"/>
      <c r="BR222" s="311"/>
      <c r="BS222" s="311"/>
      <c r="BT222" s="311"/>
      <c r="BU222" s="311"/>
      <c r="BV222" s="311"/>
      <c r="BW222" s="311"/>
      <c r="BX222" s="311"/>
      <c r="BY222" s="311"/>
      <c r="BZ222" s="311"/>
      <c r="CA222" s="311"/>
      <c r="CB222" s="311"/>
      <c r="CC222" s="311"/>
      <c r="CD222" s="311"/>
      <c r="CE222" s="311"/>
      <c r="CF222" s="311"/>
      <c r="CG222" s="311"/>
      <c r="CH222" s="311"/>
      <c r="CI222" s="311"/>
      <c r="CJ222" s="311"/>
      <c r="CK222" s="311"/>
      <c r="CL222" s="311"/>
      <c r="CM222" s="311"/>
      <c r="CN222" s="311"/>
      <c r="CO222" s="311"/>
      <c r="CP222" s="311"/>
      <c r="CQ222" s="311"/>
      <c r="CR222" s="311"/>
      <c r="CS222" s="311"/>
      <c r="CT222" s="311"/>
      <c r="CU222" s="311"/>
      <c r="CV222" s="311"/>
      <c r="CW222" s="311"/>
      <c r="CX222" s="311"/>
      <c r="CY222" s="311"/>
      <c r="CZ222" s="311"/>
      <c r="DA222" s="311"/>
      <c r="DB222" s="311"/>
      <c r="DC222" s="311"/>
      <c r="DD222" s="311"/>
      <c r="DE222" s="288" t="s">
        <v>181</v>
      </c>
      <c r="DF222" s="288"/>
      <c r="DG222" s="288"/>
      <c r="DH222" s="288"/>
      <c r="DI222" s="288"/>
      <c r="DJ222" s="288"/>
      <c r="DK222" s="288"/>
      <c r="DL222" s="288"/>
      <c r="DM222" s="288"/>
      <c r="DN222" s="288"/>
      <c r="DO222" s="288"/>
      <c r="DP222" s="288"/>
      <c r="DQ222" s="288"/>
      <c r="DR222" s="288"/>
      <c r="DS222" s="288"/>
      <c r="DT222" s="288"/>
      <c r="DU222" s="288"/>
      <c r="DV222" s="288"/>
      <c r="DW222" s="288"/>
      <c r="DX222" s="288"/>
      <c r="DY222" s="288"/>
      <c r="DZ222" s="288"/>
      <c r="EA222" s="288"/>
      <c r="EB222" s="288"/>
      <c r="EC222" s="288"/>
      <c r="ED222" s="288"/>
      <c r="EE222" s="288"/>
      <c r="EF222" s="288"/>
      <c r="EG222" s="288"/>
      <c r="EH222" s="288" t="s">
        <v>192</v>
      </c>
      <c r="EI222" s="288"/>
      <c r="EJ222" s="288"/>
      <c r="EK222" s="288"/>
      <c r="EL222" s="288"/>
      <c r="EM222" s="288"/>
      <c r="EN222" s="288"/>
      <c r="EO222" s="288"/>
      <c r="EP222" s="288"/>
      <c r="EQ222" s="288"/>
      <c r="ER222" s="288"/>
      <c r="ES222" s="288"/>
      <c r="ET222" s="288"/>
      <c r="EU222" s="288"/>
      <c r="EV222" s="288"/>
      <c r="EW222" s="288"/>
      <c r="EX222" s="288"/>
      <c r="EY222" s="288"/>
      <c r="EZ222" s="288"/>
      <c r="FA222" s="288"/>
      <c r="FB222" s="288"/>
      <c r="FC222" s="288"/>
      <c r="FD222" s="288"/>
      <c r="FE222" s="288"/>
      <c r="FF222" s="288"/>
      <c r="FG222" s="288" t="s">
        <v>183</v>
      </c>
      <c r="FH222" s="288"/>
      <c r="FI222" s="288"/>
      <c r="FJ222" s="288"/>
      <c r="FK222" s="288"/>
      <c r="FL222" s="288"/>
      <c r="FM222" s="288"/>
      <c r="FN222" s="288"/>
      <c r="FO222" s="288"/>
      <c r="FP222" s="288"/>
      <c r="FQ222" s="288"/>
      <c r="FR222" s="288"/>
      <c r="FS222" s="288"/>
      <c r="FT222" s="288"/>
      <c r="FU222" s="288"/>
      <c r="FV222" s="288"/>
      <c r="FW222" s="288"/>
      <c r="FX222" s="288"/>
      <c r="FY222" s="288"/>
    </row>
    <row r="223" spans="1:183" ht="21.75" customHeight="1">
      <c r="A223"/>
      <c r="B223" s="336"/>
      <c r="C223" s="312"/>
      <c r="D223" s="313"/>
      <c r="E223" s="313"/>
      <c r="F223" s="313"/>
      <c r="G223" s="313"/>
      <c r="H223" s="313"/>
      <c r="I223" s="313"/>
      <c r="J223" s="313"/>
      <c r="K223" s="313"/>
      <c r="L223" s="313"/>
      <c r="M223" s="313"/>
      <c r="N223" s="313"/>
      <c r="O223" s="314"/>
      <c r="P223" s="312"/>
      <c r="Q223" s="313"/>
      <c r="R223" s="313"/>
      <c r="S223" s="313"/>
      <c r="T223" s="313"/>
      <c r="U223" s="313"/>
      <c r="V223" s="313"/>
      <c r="W223" s="313"/>
      <c r="X223" s="313"/>
      <c r="Y223" s="313"/>
      <c r="Z223" s="313"/>
      <c r="AA223" s="313"/>
      <c r="AB223" s="313"/>
      <c r="AC223" s="313"/>
      <c r="AD223" s="313"/>
      <c r="AE223" s="313"/>
      <c r="AF223" s="313"/>
      <c r="AG223" s="313"/>
      <c r="AH223" s="313"/>
      <c r="AI223" s="313"/>
      <c r="AJ223" s="313"/>
      <c r="AK223" s="314"/>
      <c r="AL223" s="312"/>
      <c r="AM223" s="313"/>
      <c r="AN223" s="313"/>
      <c r="AO223" s="313"/>
      <c r="AP223" s="313"/>
      <c r="AQ223" s="313"/>
      <c r="AR223" s="313"/>
      <c r="AS223" s="313"/>
      <c r="AT223" s="313"/>
      <c r="AU223" s="313"/>
      <c r="AV223" s="313"/>
      <c r="AW223" s="313"/>
      <c r="AX223" s="313"/>
      <c r="AY223" s="313"/>
      <c r="AZ223" s="313"/>
      <c r="BA223" s="313"/>
      <c r="BB223" s="313"/>
      <c r="BC223" s="313"/>
      <c r="BD223" s="313"/>
      <c r="BE223" s="313"/>
      <c r="BF223" s="313"/>
      <c r="BG223" s="313"/>
      <c r="BH223" s="313"/>
      <c r="BI223" s="313"/>
      <c r="BJ223" s="313"/>
      <c r="BK223" s="313"/>
      <c r="BL223" s="313"/>
      <c r="BM223" s="313"/>
      <c r="BN223" s="313"/>
      <c r="BO223" s="313"/>
      <c r="BP223" s="313"/>
      <c r="BQ223" s="313"/>
      <c r="BR223" s="313"/>
      <c r="BS223" s="313"/>
      <c r="BT223" s="313"/>
      <c r="BU223" s="313"/>
      <c r="BV223" s="313"/>
      <c r="BW223" s="313"/>
      <c r="BX223" s="313"/>
      <c r="BY223" s="313"/>
      <c r="BZ223" s="313"/>
      <c r="CA223" s="313"/>
      <c r="CB223" s="313"/>
      <c r="CC223" s="313"/>
      <c r="CD223" s="313"/>
      <c r="CE223" s="313"/>
      <c r="CF223" s="313"/>
      <c r="CG223" s="313"/>
      <c r="CH223" s="313"/>
      <c r="CI223" s="313"/>
      <c r="CJ223" s="313"/>
      <c r="CK223" s="313"/>
      <c r="CL223" s="313"/>
      <c r="CM223" s="313"/>
      <c r="CN223" s="313"/>
      <c r="CO223" s="313"/>
      <c r="CP223" s="313"/>
      <c r="CQ223" s="313"/>
      <c r="CR223" s="313"/>
      <c r="CS223" s="313"/>
      <c r="CT223" s="313"/>
      <c r="CU223" s="313"/>
      <c r="CV223" s="313"/>
      <c r="CW223" s="313"/>
      <c r="CX223" s="313"/>
      <c r="CY223" s="313"/>
      <c r="CZ223" s="313"/>
      <c r="DA223" s="313"/>
      <c r="DB223" s="313"/>
      <c r="DC223" s="313"/>
      <c r="DD223" s="314"/>
      <c r="DE223" s="334" t="s">
        <v>68</v>
      </c>
      <c r="DF223" s="334"/>
      <c r="DG223" s="334"/>
      <c r="DH223" s="334"/>
      <c r="DI223" s="334"/>
      <c r="DJ223" s="334"/>
      <c r="DK223" s="334"/>
      <c r="DL223" s="334"/>
      <c r="DM223" s="334"/>
      <c r="DN223" s="334"/>
      <c r="DO223" s="334"/>
      <c r="DP223" s="334"/>
      <c r="DQ223" s="334"/>
      <c r="DR223" s="334"/>
      <c r="DS223" s="334"/>
      <c r="DT223" s="334"/>
      <c r="DU223" s="334" t="s">
        <v>24</v>
      </c>
      <c r="DV223" s="334"/>
      <c r="DW223" s="334"/>
      <c r="DX223" s="334"/>
      <c r="DY223" s="334"/>
      <c r="DZ223" s="334"/>
      <c r="EA223" s="334"/>
      <c r="EB223" s="334"/>
      <c r="EC223" s="334"/>
      <c r="ED223" s="334"/>
      <c r="EE223" s="334"/>
      <c r="EF223" s="334"/>
      <c r="EG223" s="334"/>
      <c r="EH223" s="334" t="s">
        <v>68</v>
      </c>
      <c r="EI223" s="334"/>
      <c r="EJ223" s="334"/>
      <c r="EK223" s="334"/>
      <c r="EL223" s="334"/>
      <c r="EM223" s="334"/>
      <c r="EN223" s="334"/>
      <c r="EO223" s="334"/>
      <c r="EP223" s="334"/>
      <c r="EQ223" s="334"/>
      <c r="ER223" s="334"/>
      <c r="ES223" s="334"/>
      <c r="ET223" s="334"/>
      <c r="EU223" s="334" t="s">
        <v>24</v>
      </c>
      <c r="EV223" s="334"/>
      <c r="EW223" s="334"/>
      <c r="EX223" s="334"/>
      <c r="EY223" s="334"/>
      <c r="EZ223" s="334"/>
      <c r="FA223" s="334"/>
      <c r="FB223" s="334"/>
      <c r="FC223" s="334"/>
      <c r="FD223" s="334"/>
      <c r="FE223" s="334"/>
      <c r="FF223" s="334"/>
      <c r="FG223" s="334" t="s">
        <v>68</v>
      </c>
      <c r="FH223" s="334"/>
      <c r="FI223" s="334"/>
      <c r="FJ223" s="334"/>
      <c r="FK223" s="334"/>
      <c r="FL223" s="334"/>
      <c r="FM223" s="334"/>
      <c r="FN223" s="334"/>
      <c r="FO223" s="334"/>
      <c r="FP223" s="334"/>
      <c r="FQ223" s="334"/>
      <c r="FR223" s="334" t="s">
        <v>24</v>
      </c>
      <c r="FS223" s="334"/>
      <c r="FT223" s="334"/>
      <c r="FU223" s="334"/>
      <c r="FV223" s="334"/>
      <c r="FW223" s="334"/>
      <c r="FX223" s="334"/>
      <c r="FY223" s="334"/>
      <c r="FZ223"/>
      <c r="GA223"/>
    </row>
    <row r="224" spans="2:181" s="85" customFormat="1" ht="11.25" customHeight="1">
      <c r="B224" s="53">
        <v>1</v>
      </c>
      <c r="C224" s="310">
        <v>2</v>
      </c>
      <c r="D224" s="310"/>
      <c r="E224" s="310"/>
      <c r="F224" s="310"/>
      <c r="G224" s="310"/>
      <c r="H224" s="310"/>
      <c r="I224" s="310"/>
      <c r="J224" s="310"/>
      <c r="K224" s="310"/>
      <c r="L224" s="310"/>
      <c r="M224" s="310"/>
      <c r="N224" s="310"/>
      <c r="O224" s="310"/>
      <c r="P224" s="310">
        <v>4</v>
      </c>
      <c r="Q224" s="310"/>
      <c r="R224" s="310"/>
      <c r="S224" s="310"/>
      <c r="T224" s="310"/>
      <c r="U224" s="310"/>
      <c r="V224" s="310"/>
      <c r="W224" s="310"/>
      <c r="X224" s="310"/>
      <c r="Y224" s="310"/>
      <c r="Z224" s="310"/>
      <c r="AA224" s="310"/>
      <c r="AB224" s="310"/>
      <c r="AC224" s="310"/>
      <c r="AD224" s="310"/>
      <c r="AE224" s="310"/>
      <c r="AF224" s="310"/>
      <c r="AG224" s="310"/>
      <c r="AH224" s="310"/>
      <c r="AI224" s="310"/>
      <c r="AJ224" s="310"/>
      <c r="AK224" s="310"/>
      <c r="AL224" s="310">
        <v>5</v>
      </c>
      <c r="AM224" s="310"/>
      <c r="AN224" s="310"/>
      <c r="AO224" s="310"/>
      <c r="AP224" s="310"/>
      <c r="AQ224" s="310"/>
      <c r="AR224" s="310"/>
      <c r="AS224" s="310"/>
      <c r="AT224" s="310"/>
      <c r="AU224" s="310"/>
      <c r="AV224" s="310"/>
      <c r="AW224" s="310"/>
      <c r="AX224" s="310"/>
      <c r="AY224" s="310"/>
      <c r="AZ224" s="310"/>
      <c r="BA224" s="310"/>
      <c r="BB224" s="310"/>
      <c r="BC224" s="310"/>
      <c r="BD224" s="310"/>
      <c r="BE224" s="310"/>
      <c r="BF224" s="310"/>
      <c r="BG224" s="310"/>
      <c r="BH224" s="310"/>
      <c r="BI224" s="310"/>
      <c r="BJ224" s="310"/>
      <c r="BK224" s="310"/>
      <c r="BL224" s="310"/>
      <c r="BM224" s="310"/>
      <c r="BN224" s="310"/>
      <c r="BO224" s="310"/>
      <c r="BP224" s="310"/>
      <c r="BQ224" s="310"/>
      <c r="BR224" s="310"/>
      <c r="BS224" s="310"/>
      <c r="BT224" s="310"/>
      <c r="BU224" s="310"/>
      <c r="BV224" s="310"/>
      <c r="BW224" s="310"/>
      <c r="BX224" s="310"/>
      <c r="BY224" s="310"/>
      <c r="BZ224" s="310"/>
      <c r="CA224" s="310"/>
      <c r="CB224" s="310"/>
      <c r="CC224" s="310"/>
      <c r="CD224" s="310"/>
      <c r="CE224" s="310"/>
      <c r="CF224" s="310"/>
      <c r="CG224" s="310"/>
      <c r="CH224" s="310"/>
      <c r="CI224" s="310"/>
      <c r="CJ224" s="310"/>
      <c r="CK224" s="310"/>
      <c r="CL224" s="310"/>
      <c r="CM224" s="310"/>
      <c r="CN224" s="310"/>
      <c r="CO224" s="310"/>
      <c r="CP224" s="310"/>
      <c r="CQ224" s="310"/>
      <c r="CR224" s="310"/>
      <c r="CS224" s="310"/>
      <c r="CT224" s="310"/>
      <c r="CU224" s="310"/>
      <c r="CV224" s="310"/>
      <c r="CW224" s="310"/>
      <c r="CX224" s="310"/>
      <c r="CY224" s="310"/>
      <c r="CZ224" s="310"/>
      <c r="DA224" s="310"/>
      <c r="DB224" s="310"/>
      <c r="DC224" s="310"/>
      <c r="DD224" s="310"/>
      <c r="DE224" s="310">
        <v>6</v>
      </c>
      <c r="DF224" s="310"/>
      <c r="DG224" s="310"/>
      <c r="DH224" s="310"/>
      <c r="DI224" s="310"/>
      <c r="DJ224" s="310"/>
      <c r="DK224" s="310"/>
      <c r="DL224" s="310"/>
      <c r="DM224" s="310"/>
      <c r="DN224" s="310"/>
      <c r="DO224" s="310"/>
      <c r="DP224" s="310"/>
      <c r="DQ224" s="310"/>
      <c r="DR224" s="310"/>
      <c r="DS224" s="310"/>
      <c r="DT224" s="310"/>
      <c r="DU224" s="310">
        <v>7</v>
      </c>
      <c r="DV224" s="310"/>
      <c r="DW224" s="310"/>
      <c r="DX224" s="310"/>
      <c r="DY224" s="310"/>
      <c r="DZ224" s="310"/>
      <c r="EA224" s="310"/>
      <c r="EB224" s="310"/>
      <c r="EC224" s="310"/>
      <c r="ED224" s="310"/>
      <c r="EE224" s="310"/>
      <c r="EF224" s="310"/>
      <c r="EG224" s="310"/>
      <c r="EH224" s="310">
        <v>8</v>
      </c>
      <c r="EI224" s="310"/>
      <c r="EJ224" s="310"/>
      <c r="EK224" s="310"/>
      <c r="EL224" s="310"/>
      <c r="EM224" s="310"/>
      <c r="EN224" s="310"/>
      <c r="EO224" s="310"/>
      <c r="EP224" s="310"/>
      <c r="EQ224" s="310"/>
      <c r="ER224" s="310"/>
      <c r="ES224" s="310"/>
      <c r="ET224" s="310"/>
      <c r="EU224" s="310">
        <v>9</v>
      </c>
      <c r="EV224" s="310"/>
      <c r="EW224" s="310"/>
      <c r="EX224" s="310"/>
      <c r="EY224" s="310"/>
      <c r="EZ224" s="310"/>
      <c r="FA224" s="310"/>
      <c r="FB224" s="310"/>
      <c r="FC224" s="310"/>
      <c r="FD224" s="310"/>
      <c r="FE224" s="310"/>
      <c r="FF224" s="310"/>
      <c r="FG224" s="310">
        <v>10</v>
      </c>
      <c r="FH224" s="310"/>
      <c r="FI224" s="310"/>
      <c r="FJ224" s="310"/>
      <c r="FK224" s="310"/>
      <c r="FL224" s="310"/>
      <c r="FM224" s="310"/>
      <c r="FN224" s="310"/>
      <c r="FO224" s="310"/>
      <c r="FP224" s="310"/>
      <c r="FQ224" s="310"/>
      <c r="FR224" s="310">
        <v>11</v>
      </c>
      <c r="FS224" s="310"/>
      <c r="FT224" s="310"/>
      <c r="FU224" s="310"/>
      <c r="FV224" s="310"/>
      <c r="FW224" s="310"/>
      <c r="FX224" s="310"/>
      <c r="FY224" s="310"/>
    </row>
    <row r="225" spans="2:181" s="1" customFormat="1" ht="32.25" customHeight="1">
      <c r="B225" s="86">
        <v>1</v>
      </c>
      <c r="C225" s="333" t="s">
        <v>124</v>
      </c>
      <c r="D225" s="333"/>
      <c r="E225" s="333"/>
      <c r="F225" s="333"/>
      <c r="G225" s="333"/>
      <c r="H225" s="333"/>
      <c r="I225" s="333"/>
      <c r="J225" s="333"/>
      <c r="K225" s="333"/>
      <c r="L225" s="333"/>
      <c r="M225" s="333"/>
      <c r="N225" s="333"/>
      <c r="O225" s="333"/>
      <c r="P225" s="279" t="s">
        <v>125</v>
      </c>
      <c r="Q225" s="279"/>
      <c r="R225" s="279"/>
      <c r="S225" s="279"/>
      <c r="T225" s="279"/>
      <c r="U225" s="279"/>
      <c r="V225" s="279"/>
      <c r="W225" s="279"/>
      <c r="X225" s="279"/>
      <c r="Y225" s="279"/>
      <c r="Z225" s="279"/>
      <c r="AA225" s="279"/>
      <c r="AB225" s="279"/>
      <c r="AC225" s="279"/>
      <c r="AD225" s="279"/>
      <c r="AE225" s="279"/>
      <c r="AF225" s="279"/>
      <c r="AG225" s="279"/>
      <c r="AH225" s="279"/>
      <c r="AI225" s="279"/>
      <c r="AJ225" s="279"/>
      <c r="AK225" s="279"/>
      <c r="AL225" s="279"/>
      <c r="AM225" s="279"/>
      <c r="AN225" s="279"/>
      <c r="AO225" s="279"/>
      <c r="AP225" s="279"/>
      <c r="AQ225" s="279"/>
      <c r="AR225" s="279"/>
      <c r="AS225" s="279"/>
      <c r="AT225" s="279"/>
      <c r="AU225" s="279"/>
      <c r="AV225" s="279"/>
      <c r="AW225" s="279"/>
      <c r="AX225" s="279"/>
      <c r="AY225" s="279"/>
      <c r="AZ225" s="279"/>
      <c r="BA225" s="279"/>
      <c r="BB225" s="279"/>
      <c r="BC225" s="279"/>
      <c r="BD225" s="279"/>
      <c r="BE225" s="279"/>
      <c r="BF225" s="279"/>
      <c r="BG225" s="279"/>
      <c r="BH225" s="279"/>
      <c r="BI225" s="279"/>
      <c r="BJ225" s="279"/>
      <c r="BK225" s="279"/>
      <c r="BL225" s="279"/>
      <c r="BM225" s="279"/>
      <c r="BN225" s="279"/>
      <c r="BO225" s="279"/>
      <c r="BP225" s="279"/>
      <c r="BQ225" s="279"/>
      <c r="BR225" s="279"/>
      <c r="BS225" s="279"/>
      <c r="BT225" s="279"/>
      <c r="BU225" s="279"/>
      <c r="BV225" s="279"/>
      <c r="BW225" s="279"/>
      <c r="BX225" s="279"/>
      <c r="BY225" s="279"/>
      <c r="BZ225" s="279"/>
      <c r="CA225" s="279"/>
      <c r="CB225" s="279"/>
      <c r="CC225" s="279"/>
      <c r="CD225" s="279"/>
      <c r="CE225" s="279"/>
      <c r="CF225" s="279"/>
      <c r="CG225" s="279"/>
      <c r="CH225" s="279"/>
      <c r="CI225" s="279"/>
      <c r="CJ225" s="279"/>
      <c r="CK225" s="279"/>
      <c r="CL225" s="279"/>
      <c r="CM225" s="279"/>
      <c r="CN225" s="279"/>
      <c r="CO225" s="279"/>
      <c r="CP225" s="279"/>
      <c r="CQ225" s="279"/>
      <c r="CR225" s="279"/>
      <c r="CS225" s="279"/>
      <c r="CT225" s="279"/>
      <c r="CU225" s="279"/>
      <c r="CV225" s="279"/>
      <c r="CW225" s="279"/>
      <c r="CX225" s="279"/>
      <c r="CY225" s="279"/>
      <c r="CZ225" s="279"/>
      <c r="DA225" s="279"/>
      <c r="DB225" s="279"/>
      <c r="DC225" s="279"/>
      <c r="DD225" s="279"/>
      <c r="DE225" s="309">
        <v>14339.584</v>
      </c>
      <c r="DF225" s="309"/>
      <c r="DG225" s="309"/>
      <c r="DH225" s="309"/>
      <c r="DI225" s="309"/>
      <c r="DJ225" s="309"/>
      <c r="DK225" s="309"/>
      <c r="DL225" s="309"/>
      <c r="DM225" s="309"/>
      <c r="DN225" s="309"/>
      <c r="DO225" s="309"/>
      <c r="DP225" s="309"/>
      <c r="DQ225" s="309"/>
      <c r="DR225" s="309"/>
      <c r="DS225" s="309"/>
      <c r="DT225" s="309"/>
      <c r="DU225" s="280">
        <v>594.774</v>
      </c>
      <c r="DV225" s="280"/>
      <c r="DW225" s="280"/>
      <c r="DX225" s="280"/>
      <c r="DY225" s="280"/>
      <c r="DZ225" s="280"/>
      <c r="EA225" s="280"/>
      <c r="EB225" s="280"/>
      <c r="EC225" s="280"/>
      <c r="ED225" s="280"/>
      <c r="EE225" s="280"/>
      <c r="EF225" s="280"/>
      <c r="EG225" s="280"/>
      <c r="EH225" s="309">
        <v>823.894</v>
      </c>
      <c r="EI225" s="309"/>
      <c r="EJ225" s="309"/>
      <c r="EK225" s="309"/>
      <c r="EL225" s="309"/>
      <c r="EM225" s="309"/>
      <c r="EN225" s="309"/>
      <c r="EO225" s="309"/>
      <c r="EP225" s="309"/>
      <c r="EQ225" s="309"/>
      <c r="ER225" s="309"/>
      <c r="ES225" s="309"/>
      <c r="ET225" s="309"/>
      <c r="EU225" s="280">
        <v>419.85</v>
      </c>
      <c r="EV225" s="280"/>
      <c r="EW225" s="280"/>
      <c r="EX225" s="280"/>
      <c r="EY225" s="280"/>
      <c r="EZ225" s="280"/>
      <c r="FA225" s="280"/>
      <c r="FB225" s="280"/>
      <c r="FC225" s="280"/>
      <c r="FD225" s="280"/>
      <c r="FE225" s="280"/>
      <c r="FF225" s="280"/>
      <c r="FG225" s="280">
        <v>869.331</v>
      </c>
      <c r="FH225" s="280"/>
      <c r="FI225" s="280"/>
      <c r="FJ225" s="280"/>
      <c r="FK225" s="280"/>
      <c r="FL225" s="280"/>
      <c r="FM225" s="280"/>
      <c r="FN225" s="280"/>
      <c r="FO225" s="280"/>
      <c r="FP225" s="280"/>
      <c r="FQ225" s="280"/>
      <c r="FR225" s="280">
        <v>193.6</v>
      </c>
      <c r="FS225" s="280"/>
      <c r="FT225" s="280"/>
      <c r="FU225" s="280"/>
      <c r="FV225" s="280"/>
      <c r="FW225" s="280"/>
      <c r="FX225" s="280"/>
      <c r="FY225" s="280"/>
    </row>
    <row r="226" spans="2:181" s="1" customFormat="1" ht="42.75" customHeight="1">
      <c r="B226" s="86">
        <v>2</v>
      </c>
      <c r="C226" s="333" t="s">
        <v>126</v>
      </c>
      <c r="D226" s="333"/>
      <c r="E226" s="333"/>
      <c r="F226" s="333"/>
      <c r="G226" s="333"/>
      <c r="H226" s="333"/>
      <c r="I226" s="333"/>
      <c r="J226" s="333"/>
      <c r="K226" s="333"/>
      <c r="L226" s="333"/>
      <c r="M226" s="333"/>
      <c r="N226" s="333"/>
      <c r="O226" s="333"/>
      <c r="P226" s="279" t="s">
        <v>127</v>
      </c>
      <c r="Q226" s="279"/>
      <c r="R226" s="279"/>
      <c r="S226" s="279"/>
      <c r="T226" s="279"/>
      <c r="U226" s="279"/>
      <c r="V226" s="279"/>
      <c r="W226" s="279"/>
      <c r="X226" s="279"/>
      <c r="Y226" s="279"/>
      <c r="Z226" s="279"/>
      <c r="AA226" s="279"/>
      <c r="AB226" s="279"/>
      <c r="AC226" s="279"/>
      <c r="AD226" s="279"/>
      <c r="AE226" s="279"/>
      <c r="AF226" s="279"/>
      <c r="AG226" s="279"/>
      <c r="AH226" s="279"/>
      <c r="AI226" s="279"/>
      <c r="AJ226" s="279"/>
      <c r="AK226" s="279"/>
      <c r="AL226" s="279" t="s">
        <v>128</v>
      </c>
      <c r="AM226" s="279"/>
      <c r="AN226" s="279"/>
      <c r="AO226" s="279"/>
      <c r="AP226" s="279"/>
      <c r="AQ226" s="279"/>
      <c r="AR226" s="279"/>
      <c r="AS226" s="279"/>
      <c r="AT226" s="279"/>
      <c r="AU226" s="279"/>
      <c r="AV226" s="279"/>
      <c r="AW226" s="279"/>
      <c r="AX226" s="279"/>
      <c r="AY226" s="279"/>
      <c r="AZ226" s="279"/>
      <c r="BA226" s="279"/>
      <c r="BB226" s="279"/>
      <c r="BC226" s="279"/>
      <c r="BD226" s="279"/>
      <c r="BE226" s="279"/>
      <c r="BF226" s="279"/>
      <c r="BG226" s="279"/>
      <c r="BH226" s="279"/>
      <c r="BI226" s="279"/>
      <c r="BJ226" s="279"/>
      <c r="BK226" s="279"/>
      <c r="BL226" s="279"/>
      <c r="BM226" s="279"/>
      <c r="BN226" s="279"/>
      <c r="BO226" s="279"/>
      <c r="BP226" s="279"/>
      <c r="BQ226" s="279"/>
      <c r="BR226" s="279"/>
      <c r="BS226" s="279"/>
      <c r="BT226" s="279"/>
      <c r="BU226" s="279"/>
      <c r="BV226" s="279"/>
      <c r="BW226" s="279"/>
      <c r="BX226" s="279"/>
      <c r="BY226" s="279"/>
      <c r="BZ226" s="279"/>
      <c r="CA226" s="279"/>
      <c r="CB226" s="279"/>
      <c r="CC226" s="279"/>
      <c r="CD226" s="279"/>
      <c r="CE226" s="279"/>
      <c r="CF226" s="279"/>
      <c r="CG226" s="279"/>
      <c r="CH226" s="279"/>
      <c r="CI226" s="279"/>
      <c r="CJ226" s="279"/>
      <c r="CK226" s="279"/>
      <c r="CL226" s="279"/>
      <c r="CM226" s="279"/>
      <c r="CN226" s="279"/>
      <c r="CO226" s="279"/>
      <c r="CP226" s="279"/>
      <c r="CQ226" s="279"/>
      <c r="CR226" s="279"/>
      <c r="CS226" s="279"/>
      <c r="CT226" s="279"/>
      <c r="CU226" s="279"/>
      <c r="CV226" s="279"/>
      <c r="CW226" s="279"/>
      <c r="CX226" s="279"/>
      <c r="CY226" s="279"/>
      <c r="CZ226" s="279"/>
      <c r="DA226" s="279"/>
      <c r="DB226" s="279"/>
      <c r="DC226" s="279"/>
      <c r="DD226" s="279"/>
      <c r="DE226" s="309"/>
      <c r="DF226" s="309"/>
      <c r="DG226" s="309"/>
      <c r="DH226" s="309"/>
      <c r="DI226" s="309"/>
      <c r="DJ226" s="309"/>
      <c r="DK226" s="309"/>
      <c r="DL226" s="309"/>
      <c r="DM226" s="309"/>
      <c r="DN226" s="309"/>
      <c r="DO226" s="309"/>
      <c r="DP226" s="309"/>
      <c r="DQ226" s="309"/>
      <c r="DR226" s="309"/>
      <c r="DS226" s="309"/>
      <c r="DT226" s="309"/>
      <c r="DU226" s="280"/>
      <c r="DV226" s="280"/>
      <c r="DW226" s="280"/>
      <c r="DX226" s="280"/>
      <c r="DY226" s="280"/>
      <c r="DZ226" s="280"/>
      <c r="EA226" s="280"/>
      <c r="EB226" s="280"/>
      <c r="EC226" s="280"/>
      <c r="ED226" s="280"/>
      <c r="EE226" s="280"/>
      <c r="EF226" s="280"/>
      <c r="EG226" s="280"/>
      <c r="EH226" s="309"/>
      <c r="EI226" s="309"/>
      <c r="EJ226" s="309"/>
      <c r="EK226" s="309"/>
      <c r="EL226" s="309"/>
      <c r="EM226" s="309"/>
      <c r="EN226" s="309"/>
      <c r="EO226" s="309"/>
      <c r="EP226" s="309"/>
      <c r="EQ226" s="309"/>
      <c r="ER226" s="309"/>
      <c r="ES226" s="309"/>
      <c r="ET226" s="309"/>
      <c r="EU226" s="280"/>
      <c r="EV226" s="280"/>
      <c r="EW226" s="280"/>
      <c r="EX226" s="280"/>
      <c r="EY226" s="280"/>
      <c r="EZ226" s="280"/>
      <c r="FA226" s="280"/>
      <c r="FB226" s="280"/>
      <c r="FC226" s="280"/>
      <c r="FD226" s="280"/>
      <c r="FE226" s="280"/>
      <c r="FF226" s="280"/>
      <c r="FG226" s="280"/>
      <c r="FH226" s="280"/>
      <c r="FI226" s="280"/>
      <c r="FJ226" s="280"/>
      <c r="FK226" s="280"/>
      <c r="FL226" s="280"/>
      <c r="FM226" s="280"/>
      <c r="FN226" s="280"/>
      <c r="FO226" s="280"/>
      <c r="FP226" s="280"/>
      <c r="FQ226" s="280"/>
      <c r="FR226" s="280"/>
      <c r="FS226" s="280"/>
      <c r="FT226" s="280"/>
      <c r="FU226" s="280"/>
      <c r="FV226" s="280"/>
      <c r="FW226" s="280"/>
      <c r="FX226" s="280"/>
      <c r="FY226" s="280"/>
    </row>
    <row r="227" spans="1:183" ht="11.25" customHeight="1">
      <c r="A227"/>
      <c r="B227" s="39"/>
      <c r="C227" s="281" t="s">
        <v>33</v>
      </c>
      <c r="D227" s="281"/>
      <c r="E227" s="281"/>
      <c r="F227" s="281"/>
      <c r="G227" s="281"/>
      <c r="H227" s="281"/>
      <c r="I227" s="281"/>
      <c r="J227" s="281"/>
      <c r="K227" s="281"/>
      <c r="L227" s="281"/>
      <c r="M227" s="281"/>
      <c r="N227" s="281"/>
      <c r="O227" s="281"/>
      <c r="P227" s="281"/>
      <c r="Q227" s="281"/>
      <c r="R227" s="281"/>
      <c r="S227" s="281"/>
      <c r="T227" s="281"/>
      <c r="U227" s="281"/>
      <c r="V227" s="281"/>
      <c r="W227" s="281"/>
      <c r="X227" s="281"/>
      <c r="Y227" s="281"/>
      <c r="Z227" s="281"/>
      <c r="AA227" s="281"/>
      <c r="AB227" s="281"/>
      <c r="AC227" s="281"/>
      <c r="AD227" s="281"/>
      <c r="AE227" s="281"/>
      <c r="AF227" s="281"/>
      <c r="AG227" s="281"/>
      <c r="AH227" s="281"/>
      <c r="AI227" s="281"/>
      <c r="AJ227" s="281"/>
      <c r="AK227" s="281"/>
      <c r="AL227" s="281"/>
      <c r="AM227" s="281"/>
      <c r="AN227" s="281"/>
      <c r="AO227" s="281"/>
      <c r="AP227" s="281"/>
      <c r="AQ227" s="281"/>
      <c r="AR227" s="281"/>
      <c r="AS227" s="281"/>
      <c r="AT227" s="281"/>
      <c r="AU227" s="281"/>
      <c r="AV227" s="281"/>
      <c r="AW227" s="281"/>
      <c r="AX227" s="281"/>
      <c r="AY227" s="281"/>
      <c r="AZ227" s="281"/>
      <c r="BA227" s="281"/>
      <c r="BB227" s="281"/>
      <c r="BC227" s="281"/>
      <c r="BD227" s="281"/>
      <c r="BE227" s="281"/>
      <c r="BF227" s="281"/>
      <c r="BG227" s="281"/>
      <c r="BH227" s="281"/>
      <c r="BI227" s="281"/>
      <c r="BJ227" s="281"/>
      <c r="BK227" s="281"/>
      <c r="BL227" s="281"/>
      <c r="BM227" s="281"/>
      <c r="BN227" s="281"/>
      <c r="BO227" s="281"/>
      <c r="BP227" s="281"/>
      <c r="BQ227" s="281"/>
      <c r="BR227" s="281"/>
      <c r="BS227" s="281"/>
      <c r="BT227" s="281"/>
      <c r="BU227" s="281"/>
      <c r="BV227" s="281"/>
      <c r="BW227" s="281"/>
      <c r="BX227" s="281"/>
      <c r="BY227" s="281"/>
      <c r="BZ227" s="281"/>
      <c r="CA227" s="281"/>
      <c r="CB227" s="281"/>
      <c r="CC227" s="281"/>
      <c r="CD227" s="281"/>
      <c r="CE227" s="281"/>
      <c r="CF227" s="281"/>
      <c r="CG227" s="281"/>
      <c r="CH227" s="281"/>
      <c r="CI227" s="281"/>
      <c r="CJ227" s="281"/>
      <c r="CK227" s="281"/>
      <c r="CL227" s="281"/>
      <c r="CM227" s="281"/>
      <c r="CN227" s="281"/>
      <c r="CO227" s="281"/>
      <c r="CP227" s="281"/>
      <c r="CQ227" s="281"/>
      <c r="CR227" s="281"/>
      <c r="CS227" s="281"/>
      <c r="CT227" s="281"/>
      <c r="CU227" s="281"/>
      <c r="CV227" s="281"/>
      <c r="CW227" s="281"/>
      <c r="CX227" s="281"/>
      <c r="CY227" s="281"/>
      <c r="CZ227" s="281"/>
      <c r="DA227" s="281"/>
      <c r="DB227" s="281"/>
      <c r="DC227" s="281"/>
      <c r="DD227" s="281"/>
      <c r="DE227" s="307">
        <f>DE225+DE226</f>
        <v>14339.584</v>
      </c>
      <c r="DF227" s="307"/>
      <c r="DG227" s="307"/>
      <c r="DH227" s="307"/>
      <c r="DI227" s="307"/>
      <c r="DJ227" s="307"/>
      <c r="DK227" s="307"/>
      <c r="DL227" s="307"/>
      <c r="DM227" s="307"/>
      <c r="DN227" s="307"/>
      <c r="DO227" s="307"/>
      <c r="DP227" s="307"/>
      <c r="DQ227" s="307"/>
      <c r="DR227" s="307"/>
      <c r="DS227" s="307"/>
      <c r="DT227" s="307"/>
      <c r="DU227" s="283">
        <f>DU225+DU226</f>
        <v>594.774</v>
      </c>
      <c r="DV227" s="283"/>
      <c r="DW227" s="283"/>
      <c r="DX227" s="283"/>
      <c r="DY227" s="283"/>
      <c r="DZ227" s="283"/>
      <c r="EA227" s="283"/>
      <c r="EB227" s="283"/>
      <c r="EC227" s="283"/>
      <c r="ED227" s="283"/>
      <c r="EE227" s="283"/>
      <c r="EF227" s="283"/>
      <c r="EG227" s="283"/>
      <c r="EH227" s="307">
        <f>EH225+EH226</f>
        <v>823.894</v>
      </c>
      <c r="EI227" s="307"/>
      <c r="EJ227" s="307"/>
      <c r="EK227" s="307"/>
      <c r="EL227" s="307"/>
      <c r="EM227" s="307"/>
      <c r="EN227" s="307"/>
      <c r="EO227" s="307"/>
      <c r="EP227" s="307"/>
      <c r="EQ227" s="307"/>
      <c r="ER227" s="307"/>
      <c r="ES227" s="307"/>
      <c r="ET227" s="307"/>
      <c r="EU227" s="283">
        <f>EU225+EU226</f>
        <v>419.85</v>
      </c>
      <c r="EV227" s="283"/>
      <c r="EW227" s="283"/>
      <c r="EX227" s="283"/>
      <c r="EY227" s="283"/>
      <c r="EZ227" s="283"/>
      <c r="FA227" s="283"/>
      <c r="FB227" s="283"/>
      <c r="FC227" s="283"/>
      <c r="FD227" s="283"/>
      <c r="FE227" s="283"/>
      <c r="FF227" s="283"/>
      <c r="FG227" s="283">
        <f>FG225+FG226</f>
        <v>869.331</v>
      </c>
      <c r="FH227" s="283"/>
      <c r="FI227" s="283"/>
      <c r="FJ227" s="283"/>
      <c r="FK227" s="283"/>
      <c r="FL227" s="283"/>
      <c r="FM227" s="283"/>
      <c r="FN227" s="283"/>
      <c r="FO227" s="283"/>
      <c r="FP227" s="283"/>
      <c r="FQ227" s="283"/>
      <c r="FR227" s="283">
        <f>FR225+FR226</f>
        <v>193.6</v>
      </c>
      <c r="FS227" s="283"/>
      <c r="FT227" s="283"/>
      <c r="FU227" s="283"/>
      <c r="FV227" s="283"/>
      <c r="FW227" s="283"/>
      <c r="FX227" s="283"/>
      <c r="FY227" s="283"/>
      <c r="FZ227"/>
      <c r="GA227"/>
    </row>
    <row r="228" spans="1:183" ht="11.2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 t="s">
        <v>328</v>
      </c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</row>
    <row r="230" spans="1:183" ht="11.25" customHeight="1">
      <c r="A230"/>
      <c r="B230" s="316" t="s">
        <v>129</v>
      </c>
      <c r="C230" s="316"/>
      <c r="D230" s="316"/>
      <c r="E230" s="316"/>
      <c r="F230" s="316"/>
      <c r="G230" s="316"/>
      <c r="H230" s="316"/>
      <c r="I230" s="316"/>
      <c r="J230" s="316"/>
      <c r="K230" s="316"/>
      <c r="L230" s="316"/>
      <c r="M230" s="316"/>
      <c r="N230" s="316"/>
      <c r="O230" s="316"/>
      <c r="P230" s="316"/>
      <c r="Q230" s="316"/>
      <c r="R230" s="316"/>
      <c r="S230" s="316"/>
      <c r="T230" s="316"/>
      <c r="U230" s="316"/>
      <c r="V230" s="316"/>
      <c r="W230" s="316"/>
      <c r="X230" s="316"/>
      <c r="Y230" s="316"/>
      <c r="Z230" s="316"/>
      <c r="AA230" s="316"/>
      <c r="AB230" s="316"/>
      <c r="AC230" s="316"/>
      <c r="AD230" s="316"/>
      <c r="AE230" s="316"/>
      <c r="AF230" s="316"/>
      <c r="AG230" s="316"/>
      <c r="AH230" s="316"/>
      <c r="AI230" s="316"/>
      <c r="AJ230" s="316"/>
      <c r="AK230" s="316"/>
      <c r="AL230" s="316"/>
      <c r="AM230" s="316"/>
      <c r="AN230" s="316"/>
      <c r="AO230" s="316"/>
      <c r="AP230" s="316"/>
      <c r="AQ230" s="316"/>
      <c r="AR230" s="316"/>
      <c r="AS230" s="316"/>
      <c r="AT230" s="316"/>
      <c r="AU230" s="316"/>
      <c r="AV230" s="316"/>
      <c r="AW230" s="316"/>
      <c r="AX230" s="316"/>
      <c r="AY230" s="316"/>
      <c r="AZ230" s="316"/>
      <c r="BA230" s="316"/>
      <c r="BB230" s="316"/>
      <c r="BC230" s="316"/>
      <c r="BD230" s="316"/>
      <c r="BE230" s="316"/>
      <c r="BF230" s="316"/>
      <c r="BG230" s="316"/>
      <c r="BH230" s="316"/>
      <c r="BI230" s="316"/>
      <c r="BJ230" s="316"/>
      <c r="BK230" s="316"/>
      <c r="BL230" s="316"/>
      <c r="BM230" s="316"/>
      <c r="BN230" s="316"/>
      <c r="BO230" s="316"/>
      <c r="BP230" s="316"/>
      <c r="BQ230" s="316"/>
      <c r="BR230" s="316"/>
      <c r="BS230" s="316"/>
      <c r="BT230" s="316"/>
      <c r="BU230" s="316"/>
      <c r="BV230" s="316"/>
      <c r="BW230" s="316"/>
      <c r="BX230" s="316"/>
      <c r="BY230" s="316"/>
      <c r="BZ230" s="316"/>
      <c r="CA230" s="316"/>
      <c r="CB230" s="316"/>
      <c r="CC230" s="316"/>
      <c r="CD230" s="316"/>
      <c r="CE230" s="316"/>
      <c r="CF230" s="316"/>
      <c r="CG230" s="316"/>
      <c r="CH230" s="316"/>
      <c r="CI230" s="316"/>
      <c r="CJ230" s="316"/>
      <c r="CK230" s="316"/>
      <c r="CL230" s="316"/>
      <c r="CM230" s="316"/>
      <c r="CN230" s="316"/>
      <c r="CO230" s="316"/>
      <c r="CP230" s="316"/>
      <c r="CQ230" s="316"/>
      <c r="CR230" s="316"/>
      <c r="CS230" s="316"/>
      <c r="CT230" s="316"/>
      <c r="CU230" s="316"/>
      <c r="CV230" s="316"/>
      <c r="CW230" s="316"/>
      <c r="CX230" s="316"/>
      <c r="CY230" s="316"/>
      <c r="CZ230" s="316"/>
      <c r="DA230" s="316"/>
      <c r="DB230" s="316"/>
      <c r="DC230" s="316"/>
      <c r="DD230" s="316"/>
      <c r="DE230" s="316"/>
      <c r="DF230" s="316"/>
      <c r="DG230" s="316"/>
      <c r="DH230" s="316"/>
      <c r="DI230" s="316"/>
      <c r="DJ230" s="316"/>
      <c r="DK230" s="316"/>
      <c r="DL230" s="316"/>
      <c r="DM230" s="316"/>
      <c r="DN230" s="316"/>
      <c r="DO230" s="316"/>
      <c r="DP230" s="316"/>
      <c r="DQ230" s="316"/>
      <c r="DR230" s="316"/>
      <c r="DS230" s="316"/>
      <c r="DT230" s="316"/>
      <c r="DU230" s="316"/>
      <c r="DV230" s="316"/>
      <c r="DW230" s="316"/>
      <c r="DX230" s="316"/>
      <c r="DY230" s="316"/>
      <c r="DZ230" s="316"/>
      <c r="EA230" s="316"/>
      <c r="EB230" s="316"/>
      <c r="EC230" s="316"/>
      <c r="ED230" s="316"/>
      <c r="EE230" s="316"/>
      <c r="EF230" s="316"/>
      <c r="EG230" s="316"/>
      <c r="EH230" s="316"/>
      <c r="EI230" s="316"/>
      <c r="EJ230" s="316"/>
      <c r="EK230" s="316"/>
      <c r="EL230" s="316"/>
      <c r="EM230" s="316"/>
      <c r="EN230" s="316"/>
      <c r="EO230" s="316"/>
      <c r="EP230" s="316"/>
      <c r="EQ230" s="316"/>
      <c r="ER230" s="316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</row>
    <row r="231" spans="1:183" ht="11.2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 s="1" t="s">
        <v>100</v>
      </c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</row>
    <row r="232" spans="2:162" s="1" customFormat="1" ht="23.25" customHeight="1">
      <c r="B232" s="335" t="s">
        <v>120</v>
      </c>
      <c r="C232" s="311" t="s">
        <v>121</v>
      </c>
      <c r="D232" s="311"/>
      <c r="E232" s="311"/>
      <c r="F232" s="311"/>
      <c r="G232" s="311"/>
      <c r="H232" s="311"/>
      <c r="I232" s="311"/>
      <c r="J232" s="311"/>
      <c r="K232" s="311"/>
      <c r="L232" s="311"/>
      <c r="M232" s="311"/>
      <c r="N232" s="311"/>
      <c r="O232" s="311" t="s">
        <v>122</v>
      </c>
      <c r="P232" s="311"/>
      <c r="Q232" s="311"/>
      <c r="R232" s="311"/>
      <c r="S232" s="311"/>
      <c r="T232" s="311"/>
      <c r="U232" s="311"/>
      <c r="V232" s="311"/>
      <c r="W232" s="311"/>
      <c r="X232" s="311"/>
      <c r="Y232" s="311"/>
      <c r="Z232" s="311"/>
      <c r="AA232" s="311"/>
      <c r="AB232" s="311"/>
      <c r="AC232" s="311"/>
      <c r="AD232" s="311"/>
      <c r="AE232" s="311"/>
      <c r="AF232" s="311"/>
      <c r="AG232" s="311"/>
      <c r="AH232" s="311"/>
      <c r="AI232" s="311"/>
      <c r="AJ232" s="311"/>
      <c r="AK232" s="311"/>
      <c r="AL232" s="311" t="s">
        <v>123</v>
      </c>
      <c r="AM232" s="311"/>
      <c r="AN232" s="311"/>
      <c r="AO232" s="311"/>
      <c r="AP232" s="311"/>
      <c r="AQ232" s="311"/>
      <c r="AR232" s="311"/>
      <c r="AS232" s="311"/>
      <c r="AT232" s="311"/>
      <c r="AU232" s="311"/>
      <c r="AV232" s="311"/>
      <c r="AW232" s="311"/>
      <c r="AX232" s="311"/>
      <c r="AY232" s="311"/>
      <c r="AZ232" s="311"/>
      <c r="BA232" s="311"/>
      <c r="BB232" s="311"/>
      <c r="BC232" s="311"/>
      <c r="BD232" s="311"/>
      <c r="BE232" s="311"/>
      <c r="BF232" s="311"/>
      <c r="BG232" s="311"/>
      <c r="BH232" s="311"/>
      <c r="BI232" s="311"/>
      <c r="BJ232" s="311"/>
      <c r="BK232" s="311"/>
      <c r="BL232" s="311"/>
      <c r="BM232" s="311"/>
      <c r="BN232" s="311"/>
      <c r="BO232" s="311"/>
      <c r="BP232" s="311"/>
      <c r="BQ232" s="311"/>
      <c r="BR232" s="311"/>
      <c r="BS232" s="311"/>
      <c r="BT232" s="311"/>
      <c r="BU232" s="311"/>
      <c r="BV232" s="311"/>
      <c r="BW232" s="311"/>
      <c r="BX232" s="311"/>
      <c r="BY232" s="311"/>
      <c r="BZ232" s="311"/>
      <c r="CA232" s="311"/>
      <c r="CB232" s="311"/>
      <c r="CC232" s="311"/>
      <c r="CD232" s="311"/>
      <c r="CE232" s="311"/>
      <c r="CF232" s="311"/>
      <c r="CG232" s="311"/>
      <c r="CH232" s="311"/>
      <c r="CI232" s="311"/>
      <c r="CJ232" s="311"/>
      <c r="CK232" s="311"/>
      <c r="CL232" s="311"/>
      <c r="CM232" s="311"/>
      <c r="CN232" s="311"/>
      <c r="CO232" s="311"/>
      <c r="CP232" s="311"/>
      <c r="CQ232" s="311"/>
      <c r="CR232" s="311"/>
      <c r="CS232" s="311"/>
      <c r="CT232" s="311"/>
      <c r="CU232" s="311"/>
      <c r="CV232" s="311"/>
      <c r="CW232" s="311"/>
      <c r="CX232" s="311"/>
      <c r="CY232" s="311"/>
      <c r="CZ232" s="311"/>
      <c r="DA232" s="311"/>
      <c r="DB232" s="311"/>
      <c r="DC232" s="311"/>
      <c r="DD232" s="311"/>
      <c r="DE232" s="334" t="s">
        <v>35</v>
      </c>
      <c r="DF232" s="334"/>
      <c r="DG232" s="334"/>
      <c r="DH232" s="334"/>
      <c r="DI232" s="334"/>
      <c r="DJ232" s="334"/>
      <c r="DK232" s="334"/>
      <c r="DL232" s="334"/>
      <c r="DM232" s="334"/>
      <c r="DN232" s="334"/>
      <c r="DO232" s="334"/>
      <c r="DP232" s="334"/>
      <c r="DQ232" s="334"/>
      <c r="DR232" s="334"/>
      <c r="DS232" s="334"/>
      <c r="DT232" s="334"/>
      <c r="DU232" s="334"/>
      <c r="DV232" s="334"/>
      <c r="DW232" s="334"/>
      <c r="DX232" s="334"/>
      <c r="DY232" s="334"/>
      <c r="DZ232" s="334"/>
      <c r="EA232" s="334"/>
      <c r="EB232" s="334"/>
      <c r="EC232" s="334"/>
      <c r="ED232" s="334"/>
      <c r="EE232" s="334"/>
      <c r="EF232" s="334"/>
      <c r="EG232" s="334"/>
      <c r="EH232" s="334" t="s">
        <v>36</v>
      </c>
      <c r="EI232" s="334"/>
      <c r="EJ232" s="334"/>
      <c r="EK232" s="334"/>
      <c r="EL232" s="334"/>
      <c r="EM232" s="334"/>
      <c r="EN232" s="334"/>
      <c r="EO232" s="334"/>
      <c r="EP232" s="334"/>
      <c r="EQ232" s="334"/>
      <c r="ER232" s="334"/>
      <c r="ES232" s="334"/>
      <c r="ET232" s="334"/>
      <c r="EU232" s="334"/>
      <c r="EV232" s="334"/>
      <c r="EW232" s="334"/>
      <c r="EX232" s="334"/>
      <c r="EY232" s="334"/>
      <c r="EZ232" s="334"/>
      <c r="FA232" s="334"/>
      <c r="FB232" s="334"/>
      <c r="FC232" s="334"/>
      <c r="FD232" s="334"/>
      <c r="FE232" s="334"/>
      <c r="FF232" s="334"/>
    </row>
    <row r="233" spans="1:183" ht="21.75" customHeight="1">
      <c r="A233"/>
      <c r="B233" s="336"/>
      <c r="C233" s="312"/>
      <c r="D233" s="313"/>
      <c r="E233" s="313"/>
      <c r="F233" s="313"/>
      <c r="G233" s="313"/>
      <c r="H233" s="313"/>
      <c r="I233" s="313"/>
      <c r="J233" s="313"/>
      <c r="K233" s="313"/>
      <c r="L233" s="313"/>
      <c r="M233" s="313"/>
      <c r="N233" s="314"/>
      <c r="O233" s="312"/>
      <c r="P233" s="313"/>
      <c r="Q233" s="313"/>
      <c r="R233" s="313"/>
      <c r="S233" s="313"/>
      <c r="T233" s="313"/>
      <c r="U233" s="313"/>
      <c r="V233" s="313"/>
      <c r="W233" s="313"/>
      <c r="X233" s="313"/>
      <c r="Y233" s="313"/>
      <c r="Z233" s="313"/>
      <c r="AA233" s="313"/>
      <c r="AB233" s="313"/>
      <c r="AC233" s="313"/>
      <c r="AD233" s="313"/>
      <c r="AE233" s="313"/>
      <c r="AF233" s="313"/>
      <c r="AG233" s="313"/>
      <c r="AH233" s="313"/>
      <c r="AI233" s="313"/>
      <c r="AJ233" s="313"/>
      <c r="AK233" s="314"/>
      <c r="AL233" s="312"/>
      <c r="AM233" s="313"/>
      <c r="AN233" s="313"/>
      <c r="AO233" s="313"/>
      <c r="AP233" s="313"/>
      <c r="AQ233" s="313"/>
      <c r="AR233" s="313"/>
      <c r="AS233" s="313"/>
      <c r="AT233" s="313"/>
      <c r="AU233" s="313"/>
      <c r="AV233" s="313"/>
      <c r="AW233" s="313"/>
      <c r="AX233" s="313"/>
      <c r="AY233" s="313"/>
      <c r="AZ233" s="313"/>
      <c r="BA233" s="313"/>
      <c r="BB233" s="313"/>
      <c r="BC233" s="313"/>
      <c r="BD233" s="313"/>
      <c r="BE233" s="313"/>
      <c r="BF233" s="313"/>
      <c r="BG233" s="313"/>
      <c r="BH233" s="313"/>
      <c r="BI233" s="313"/>
      <c r="BJ233" s="313"/>
      <c r="BK233" s="313"/>
      <c r="BL233" s="313"/>
      <c r="BM233" s="313"/>
      <c r="BN233" s="313"/>
      <c r="BO233" s="313"/>
      <c r="BP233" s="313"/>
      <c r="BQ233" s="313"/>
      <c r="BR233" s="313"/>
      <c r="BS233" s="313"/>
      <c r="BT233" s="313"/>
      <c r="BU233" s="313"/>
      <c r="BV233" s="313"/>
      <c r="BW233" s="313"/>
      <c r="BX233" s="313"/>
      <c r="BY233" s="313"/>
      <c r="BZ233" s="313"/>
      <c r="CA233" s="313"/>
      <c r="CB233" s="313"/>
      <c r="CC233" s="313"/>
      <c r="CD233" s="313"/>
      <c r="CE233" s="313"/>
      <c r="CF233" s="313"/>
      <c r="CG233" s="313"/>
      <c r="CH233" s="313"/>
      <c r="CI233" s="313"/>
      <c r="CJ233" s="313"/>
      <c r="CK233" s="313"/>
      <c r="CL233" s="313"/>
      <c r="CM233" s="313"/>
      <c r="CN233" s="313"/>
      <c r="CO233" s="313"/>
      <c r="CP233" s="313"/>
      <c r="CQ233" s="313"/>
      <c r="CR233" s="313"/>
      <c r="CS233" s="313"/>
      <c r="CT233" s="313"/>
      <c r="CU233" s="313"/>
      <c r="CV233" s="313"/>
      <c r="CW233" s="313"/>
      <c r="CX233" s="313"/>
      <c r="CY233" s="313"/>
      <c r="CZ233" s="313"/>
      <c r="DA233" s="313"/>
      <c r="DB233" s="313"/>
      <c r="DC233" s="313"/>
      <c r="DD233" s="314"/>
      <c r="DE233" s="334" t="s">
        <v>68</v>
      </c>
      <c r="DF233" s="334"/>
      <c r="DG233" s="334"/>
      <c r="DH233" s="334"/>
      <c r="DI233" s="334"/>
      <c r="DJ233" s="334"/>
      <c r="DK233" s="334"/>
      <c r="DL233" s="334"/>
      <c r="DM233" s="334"/>
      <c r="DN233" s="334"/>
      <c r="DO233" s="334"/>
      <c r="DP233" s="334"/>
      <c r="DQ233" s="334"/>
      <c r="DR233" s="334"/>
      <c r="DS233" s="334"/>
      <c r="DT233" s="334"/>
      <c r="DU233" s="334" t="s">
        <v>24</v>
      </c>
      <c r="DV233" s="334"/>
      <c r="DW233" s="334"/>
      <c r="DX233" s="334"/>
      <c r="DY233" s="334"/>
      <c r="DZ233" s="334"/>
      <c r="EA233" s="334"/>
      <c r="EB233" s="334"/>
      <c r="EC233" s="334"/>
      <c r="ED233" s="334"/>
      <c r="EE233" s="334"/>
      <c r="EF233" s="334"/>
      <c r="EG233" s="334"/>
      <c r="EH233" s="334" t="s">
        <v>68</v>
      </c>
      <c r="EI233" s="334"/>
      <c r="EJ233" s="334"/>
      <c r="EK233" s="334"/>
      <c r="EL233" s="334"/>
      <c r="EM233" s="334"/>
      <c r="EN233" s="334"/>
      <c r="EO233" s="334"/>
      <c r="EP233" s="334"/>
      <c r="EQ233" s="334"/>
      <c r="ER233" s="334"/>
      <c r="ES233" s="334"/>
      <c r="ET233" s="334"/>
      <c r="EU233" s="334" t="s">
        <v>24</v>
      </c>
      <c r="EV233" s="334"/>
      <c r="EW233" s="334"/>
      <c r="EX233" s="334"/>
      <c r="EY233" s="334"/>
      <c r="EZ233" s="334"/>
      <c r="FA233" s="334"/>
      <c r="FB233" s="334"/>
      <c r="FC233" s="334"/>
      <c r="FD233" s="334"/>
      <c r="FE233" s="334"/>
      <c r="FF233" s="334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</row>
    <row r="234" spans="2:162" s="85" customFormat="1" ht="11.25" customHeight="1">
      <c r="B234" s="53">
        <v>1</v>
      </c>
      <c r="C234" s="310">
        <v>2</v>
      </c>
      <c r="D234" s="310"/>
      <c r="E234" s="310"/>
      <c r="F234" s="310"/>
      <c r="G234" s="310"/>
      <c r="H234" s="310"/>
      <c r="I234" s="310"/>
      <c r="J234" s="310"/>
      <c r="K234" s="310"/>
      <c r="L234" s="310"/>
      <c r="M234" s="310"/>
      <c r="N234" s="310"/>
      <c r="O234" s="310">
        <v>4</v>
      </c>
      <c r="P234" s="310"/>
      <c r="Q234" s="310"/>
      <c r="R234" s="310"/>
      <c r="S234" s="310"/>
      <c r="T234" s="310"/>
      <c r="U234" s="310"/>
      <c r="V234" s="310"/>
      <c r="W234" s="310"/>
      <c r="X234" s="310"/>
      <c r="Y234" s="310"/>
      <c r="Z234" s="310"/>
      <c r="AA234" s="310"/>
      <c r="AB234" s="310"/>
      <c r="AC234" s="310"/>
      <c r="AD234" s="310"/>
      <c r="AE234" s="310"/>
      <c r="AF234" s="310"/>
      <c r="AG234" s="310"/>
      <c r="AH234" s="310"/>
      <c r="AI234" s="310"/>
      <c r="AJ234" s="310"/>
      <c r="AK234" s="310"/>
      <c r="AL234" s="310">
        <v>5</v>
      </c>
      <c r="AM234" s="310"/>
      <c r="AN234" s="310"/>
      <c r="AO234" s="310"/>
      <c r="AP234" s="310"/>
      <c r="AQ234" s="310"/>
      <c r="AR234" s="310"/>
      <c r="AS234" s="310"/>
      <c r="AT234" s="310"/>
      <c r="AU234" s="310"/>
      <c r="AV234" s="310"/>
      <c r="AW234" s="310"/>
      <c r="AX234" s="310"/>
      <c r="AY234" s="310"/>
      <c r="AZ234" s="310"/>
      <c r="BA234" s="310"/>
      <c r="BB234" s="310"/>
      <c r="BC234" s="310"/>
      <c r="BD234" s="310"/>
      <c r="BE234" s="310"/>
      <c r="BF234" s="310"/>
      <c r="BG234" s="310"/>
      <c r="BH234" s="310"/>
      <c r="BI234" s="310"/>
      <c r="BJ234" s="310"/>
      <c r="BK234" s="310"/>
      <c r="BL234" s="310"/>
      <c r="BM234" s="310"/>
      <c r="BN234" s="310"/>
      <c r="BO234" s="310"/>
      <c r="BP234" s="310"/>
      <c r="BQ234" s="310"/>
      <c r="BR234" s="310"/>
      <c r="BS234" s="310"/>
      <c r="BT234" s="310"/>
      <c r="BU234" s="310"/>
      <c r="BV234" s="310"/>
      <c r="BW234" s="310"/>
      <c r="BX234" s="310"/>
      <c r="BY234" s="310"/>
      <c r="BZ234" s="310"/>
      <c r="CA234" s="310"/>
      <c r="CB234" s="310"/>
      <c r="CC234" s="310"/>
      <c r="CD234" s="310"/>
      <c r="CE234" s="310"/>
      <c r="CF234" s="310"/>
      <c r="CG234" s="310"/>
      <c r="CH234" s="310"/>
      <c r="CI234" s="310"/>
      <c r="CJ234" s="310"/>
      <c r="CK234" s="310"/>
      <c r="CL234" s="310"/>
      <c r="CM234" s="310"/>
      <c r="CN234" s="310"/>
      <c r="CO234" s="310"/>
      <c r="CP234" s="310"/>
      <c r="CQ234" s="310"/>
      <c r="CR234" s="310"/>
      <c r="CS234" s="310"/>
      <c r="CT234" s="310"/>
      <c r="CU234" s="310"/>
      <c r="CV234" s="310"/>
      <c r="CW234" s="310"/>
      <c r="CX234" s="310"/>
      <c r="CY234" s="310"/>
      <c r="CZ234" s="310"/>
      <c r="DA234" s="310"/>
      <c r="DB234" s="310"/>
      <c r="DC234" s="310"/>
      <c r="DD234" s="310"/>
      <c r="DE234" s="310">
        <v>6</v>
      </c>
      <c r="DF234" s="310"/>
      <c r="DG234" s="310"/>
      <c r="DH234" s="310"/>
      <c r="DI234" s="310"/>
      <c r="DJ234" s="310"/>
      <c r="DK234" s="310"/>
      <c r="DL234" s="310"/>
      <c r="DM234" s="310"/>
      <c r="DN234" s="310"/>
      <c r="DO234" s="310"/>
      <c r="DP234" s="310"/>
      <c r="DQ234" s="310"/>
      <c r="DR234" s="310"/>
      <c r="DS234" s="310"/>
      <c r="DT234" s="310"/>
      <c r="DU234" s="310">
        <v>7</v>
      </c>
      <c r="DV234" s="310"/>
      <c r="DW234" s="310"/>
      <c r="DX234" s="310"/>
      <c r="DY234" s="310"/>
      <c r="DZ234" s="310"/>
      <c r="EA234" s="310"/>
      <c r="EB234" s="310"/>
      <c r="EC234" s="310"/>
      <c r="ED234" s="310"/>
      <c r="EE234" s="310"/>
      <c r="EF234" s="310"/>
      <c r="EG234" s="310"/>
      <c r="EH234" s="310">
        <v>8</v>
      </c>
      <c r="EI234" s="310"/>
      <c r="EJ234" s="310"/>
      <c r="EK234" s="310"/>
      <c r="EL234" s="310"/>
      <c r="EM234" s="310"/>
      <c r="EN234" s="310"/>
      <c r="EO234" s="310"/>
      <c r="EP234" s="310"/>
      <c r="EQ234" s="310"/>
      <c r="ER234" s="310"/>
      <c r="ES234" s="310"/>
      <c r="ET234" s="310"/>
      <c r="EU234" s="310">
        <v>9</v>
      </c>
      <c r="EV234" s="310"/>
      <c r="EW234" s="310"/>
      <c r="EX234" s="310"/>
      <c r="EY234" s="310"/>
      <c r="EZ234" s="310"/>
      <c r="FA234" s="310"/>
      <c r="FB234" s="310"/>
      <c r="FC234" s="310"/>
      <c r="FD234" s="310"/>
      <c r="FE234" s="310"/>
      <c r="FF234" s="310"/>
    </row>
    <row r="235" spans="2:162" s="1" customFormat="1" ht="42.75" customHeight="1">
      <c r="B235" s="86">
        <v>1</v>
      </c>
      <c r="C235" s="333" t="s">
        <v>124</v>
      </c>
      <c r="D235" s="333"/>
      <c r="E235" s="333"/>
      <c r="F235" s="333"/>
      <c r="G235" s="333"/>
      <c r="H235" s="333"/>
      <c r="I235" s="333"/>
      <c r="J235" s="333"/>
      <c r="K235" s="333"/>
      <c r="L235" s="333"/>
      <c r="M235" s="333"/>
      <c r="N235" s="333"/>
      <c r="O235" s="279" t="s">
        <v>125</v>
      </c>
      <c r="P235" s="279"/>
      <c r="Q235" s="279"/>
      <c r="R235" s="279"/>
      <c r="S235" s="279"/>
      <c r="T235" s="279"/>
      <c r="U235" s="279"/>
      <c r="V235" s="279"/>
      <c r="W235" s="279"/>
      <c r="X235" s="279"/>
      <c r="Y235" s="279"/>
      <c r="Z235" s="279"/>
      <c r="AA235" s="279"/>
      <c r="AB235" s="279"/>
      <c r="AC235" s="279"/>
      <c r="AD235" s="279"/>
      <c r="AE235" s="279"/>
      <c r="AF235" s="279"/>
      <c r="AG235" s="279"/>
      <c r="AH235" s="279"/>
      <c r="AI235" s="279"/>
      <c r="AJ235" s="279"/>
      <c r="AK235" s="279"/>
      <c r="AL235" s="279" t="s">
        <v>128</v>
      </c>
      <c r="AM235" s="279"/>
      <c r="AN235" s="279"/>
      <c r="AO235" s="279"/>
      <c r="AP235" s="279"/>
      <c r="AQ235" s="279"/>
      <c r="AR235" s="279"/>
      <c r="AS235" s="279"/>
      <c r="AT235" s="279"/>
      <c r="AU235" s="279"/>
      <c r="AV235" s="279"/>
      <c r="AW235" s="279"/>
      <c r="AX235" s="279"/>
      <c r="AY235" s="279"/>
      <c r="AZ235" s="279"/>
      <c r="BA235" s="279"/>
      <c r="BB235" s="279"/>
      <c r="BC235" s="279"/>
      <c r="BD235" s="279"/>
      <c r="BE235" s="279"/>
      <c r="BF235" s="279"/>
      <c r="BG235" s="279"/>
      <c r="BH235" s="279"/>
      <c r="BI235" s="279"/>
      <c r="BJ235" s="279"/>
      <c r="BK235" s="279"/>
      <c r="BL235" s="279"/>
      <c r="BM235" s="279"/>
      <c r="BN235" s="279"/>
      <c r="BO235" s="279"/>
      <c r="BP235" s="279"/>
      <c r="BQ235" s="279"/>
      <c r="BR235" s="279"/>
      <c r="BS235" s="279"/>
      <c r="BT235" s="279"/>
      <c r="BU235" s="279"/>
      <c r="BV235" s="279"/>
      <c r="BW235" s="279"/>
      <c r="BX235" s="279"/>
      <c r="BY235" s="279"/>
      <c r="BZ235" s="279"/>
      <c r="CA235" s="279"/>
      <c r="CB235" s="279"/>
      <c r="CC235" s="279"/>
      <c r="CD235" s="279"/>
      <c r="CE235" s="279"/>
      <c r="CF235" s="279"/>
      <c r="CG235" s="279"/>
      <c r="CH235" s="279"/>
      <c r="CI235" s="279"/>
      <c r="CJ235" s="279"/>
      <c r="CK235" s="279"/>
      <c r="CL235" s="279"/>
      <c r="CM235" s="279"/>
      <c r="CN235" s="279"/>
      <c r="CO235" s="279"/>
      <c r="CP235" s="279"/>
      <c r="CQ235" s="279"/>
      <c r="CR235" s="279"/>
      <c r="CS235" s="279"/>
      <c r="CT235" s="279"/>
      <c r="CU235" s="279"/>
      <c r="CV235" s="279"/>
      <c r="CW235" s="279"/>
      <c r="CX235" s="279"/>
      <c r="CY235" s="279"/>
      <c r="CZ235" s="279"/>
      <c r="DA235" s="279"/>
      <c r="DB235" s="279"/>
      <c r="DC235" s="279"/>
      <c r="DD235" s="279"/>
      <c r="DE235" s="280">
        <v>869.208</v>
      </c>
      <c r="DF235" s="280"/>
      <c r="DG235" s="280"/>
      <c r="DH235" s="280"/>
      <c r="DI235" s="280"/>
      <c r="DJ235" s="280"/>
      <c r="DK235" s="280"/>
      <c r="DL235" s="280"/>
      <c r="DM235" s="280"/>
      <c r="DN235" s="280"/>
      <c r="DO235" s="280"/>
      <c r="DP235" s="280"/>
      <c r="DQ235" s="280"/>
      <c r="DR235" s="280"/>
      <c r="DS235" s="280"/>
      <c r="DT235" s="280"/>
      <c r="DU235" s="280">
        <v>178.7</v>
      </c>
      <c r="DV235" s="280"/>
      <c r="DW235" s="280"/>
      <c r="DX235" s="280"/>
      <c r="DY235" s="280"/>
      <c r="DZ235" s="280"/>
      <c r="EA235" s="280"/>
      <c r="EB235" s="280"/>
      <c r="EC235" s="280"/>
      <c r="ED235" s="280"/>
      <c r="EE235" s="280"/>
      <c r="EF235" s="280"/>
      <c r="EG235" s="280"/>
      <c r="EH235" s="280">
        <v>914.407</v>
      </c>
      <c r="EI235" s="280"/>
      <c r="EJ235" s="280"/>
      <c r="EK235" s="280"/>
      <c r="EL235" s="280"/>
      <c r="EM235" s="280"/>
      <c r="EN235" s="280"/>
      <c r="EO235" s="280"/>
      <c r="EP235" s="280"/>
      <c r="EQ235" s="280"/>
      <c r="ER235" s="280"/>
      <c r="ES235" s="280"/>
      <c r="ET235" s="280"/>
      <c r="EU235" s="280">
        <v>188</v>
      </c>
      <c r="EV235" s="280"/>
      <c r="EW235" s="280"/>
      <c r="EX235" s="280"/>
      <c r="EY235" s="280"/>
      <c r="EZ235" s="280"/>
      <c r="FA235" s="280"/>
      <c r="FB235" s="280"/>
      <c r="FC235" s="280"/>
      <c r="FD235" s="280"/>
      <c r="FE235" s="280"/>
      <c r="FF235" s="280"/>
    </row>
    <row r="236" spans="1:183" ht="11.25" customHeight="1">
      <c r="A236"/>
      <c r="B236" s="54"/>
      <c r="C236" s="281" t="s">
        <v>33</v>
      </c>
      <c r="D236" s="281"/>
      <c r="E236" s="281"/>
      <c r="F236" s="281"/>
      <c r="G236" s="281"/>
      <c r="H236" s="281"/>
      <c r="I236" s="281"/>
      <c r="J236" s="281"/>
      <c r="K236" s="281"/>
      <c r="L236" s="281"/>
      <c r="M236" s="281"/>
      <c r="N236" s="281"/>
      <c r="O236" s="281"/>
      <c r="P236" s="281"/>
      <c r="Q236" s="281"/>
      <c r="R236" s="281"/>
      <c r="S236" s="281"/>
      <c r="T236" s="281"/>
      <c r="U236" s="281"/>
      <c r="V236" s="281"/>
      <c r="W236" s="281"/>
      <c r="X236" s="281"/>
      <c r="Y236" s="281"/>
      <c r="Z236" s="281"/>
      <c r="AA236" s="281"/>
      <c r="AB236" s="281"/>
      <c r="AC236" s="281"/>
      <c r="AD236" s="281"/>
      <c r="AE236" s="281"/>
      <c r="AF236" s="281"/>
      <c r="AG236" s="281"/>
      <c r="AH236" s="281"/>
      <c r="AI236" s="281"/>
      <c r="AJ236" s="281"/>
      <c r="AK236" s="281"/>
      <c r="AL236" s="281"/>
      <c r="AM236" s="281"/>
      <c r="AN236" s="281"/>
      <c r="AO236" s="281"/>
      <c r="AP236" s="281"/>
      <c r="AQ236" s="281"/>
      <c r="AR236" s="281"/>
      <c r="AS236" s="281"/>
      <c r="AT236" s="281"/>
      <c r="AU236" s="281"/>
      <c r="AV236" s="281"/>
      <c r="AW236" s="281"/>
      <c r="AX236" s="281"/>
      <c r="AY236" s="281"/>
      <c r="AZ236" s="281"/>
      <c r="BA236" s="281"/>
      <c r="BB236" s="281"/>
      <c r="BC236" s="281"/>
      <c r="BD236" s="281"/>
      <c r="BE236" s="281"/>
      <c r="BF236" s="281"/>
      <c r="BG236" s="281"/>
      <c r="BH236" s="281"/>
      <c r="BI236" s="281"/>
      <c r="BJ236" s="281"/>
      <c r="BK236" s="281"/>
      <c r="BL236" s="281"/>
      <c r="BM236" s="281"/>
      <c r="BN236" s="281"/>
      <c r="BO236" s="281"/>
      <c r="BP236" s="281"/>
      <c r="BQ236" s="281"/>
      <c r="BR236" s="281"/>
      <c r="BS236" s="281"/>
      <c r="BT236" s="281"/>
      <c r="BU236" s="281"/>
      <c r="BV236" s="281"/>
      <c r="BW236" s="281"/>
      <c r="BX236" s="281"/>
      <c r="BY236" s="281"/>
      <c r="BZ236" s="281"/>
      <c r="CA236" s="281"/>
      <c r="CB236" s="281"/>
      <c r="CC236" s="281"/>
      <c r="CD236" s="281"/>
      <c r="CE236" s="281"/>
      <c r="CF236" s="281"/>
      <c r="CG236" s="281"/>
      <c r="CH236" s="281"/>
      <c r="CI236" s="281"/>
      <c r="CJ236" s="281"/>
      <c r="CK236" s="281"/>
      <c r="CL236" s="281"/>
      <c r="CM236" s="281"/>
      <c r="CN236" s="281"/>
      <c r="CO236" s="281"/>
      <c r="CP236" s="281"/>
      <c r="CQ236" s="281"/>
      <c r="CR236" s="281"/>
      <c r="CS236" s="281"/>
      <c r="CT236" s="281"/>
      <c r="CU236" s="281"/>
      <c r="CV236" s="281"/>
      <c r="CW236" s="281"/>
      <c r="CX236" s="281"/>
      <c r="CY236" s="281"/>
      <c r="CZ236" s="281"/>
      <c r="DA236" s="281"/>
      <c r="DB236" s="281"/>
      <c r="DC236" s="281"/>
      <c r="DD236" s="281"/>
      <c r="DE236" s="283">
        <v>869.208</v>
      </c>
      <c r="DF236" s="283"/>
      <c r="DG236" s="283"/>
      <c r="DH236" s="283"/>
      <c r="DI236" s="283"/>
      <c r="DJ236" s="283"/>
      <c r="DK236" s="283"/>
      <c r="DL236" s="283"/>
      <c r="DM236" s="283"/>
      <c r="DN236" s="283"/>
      <c r="DO236" s="283"/>
      <c r="DP236" s="283"/>
      <c r="DQ236" s="283"/>
      <c r="DR236" s="283"/>
      <c r="DS236" s="283"/>
      <c r="DT236" s="283"/>
      <c r="DU236" s="283">
        <v>178.7</v>
      </c>
      <c r="DV236" s="283"/>
      <c r="DW236" s="283"/>
      <c r="DX236" s="283"/>
      <c r="DY236" s="283"/>
      <c r="DZ236" s="283"/>
      <c r="EA236" s="283"/>
      <c r="EB236" s="283"/>
      <c r="EC236" s="283"/>
      <c r="ED236" s="283"/>
      <c r="EE236" s="283"/>
      <c r="EF236" s="283"/>
      <c r="EG236" s="283"/>
      <c r="EH236" s="283">
        <v>914.407</v>
      </c>
      <c r="EI236" s="283"/>
      <c r="EJ236" s="283"/>
      <c r="EK236" s="283"/>
      <c r="EL236" s="283"/>
      <c r="EM236" s="283"/>
      <c r="EN236" s="283"/>
      <c r="EO236" s="283"/>
      <c r="EP236" s="283"/>
      <c r="EQ236" s="283"/>
      <c r="ER236" s="283"/>
      <c r="ES236" s="283"/>
      <c r="ET236" s="283"/>
      <c r="EU236" s="283">
        <v>188</v>
      </c>
      <c r="EV236" s="283"/>
      <c r="EW236" s="283"/>
      <c r="EX236" s="283"/>
      <c r="EY236" s="283"/>
      <c r="EZ236" s="283"/>
      <c r="FA236" s="283"/>
      <c r="FB236" s="283"/>
      <c r="FC236" s="283"/>
      <c r="FD236" s="283"/>
      <c r="FE236" s="283"/>
      <c r="FF236" s="283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</row>
    <row r="237" spans="1:183" ht="11.2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</row>
    <row r="238" spans="1:183" ht="11.25" customHeight="1">
      <c r="A238"/>
      <c r="B238" s="316" t="s">
        <v>130</v>
      </c>
      <c r="C238" s="316"/>
      <c r="D238" s="316"/>
      <c r="E238" s="316"/>
      <c r="F238" s="316"/>
      <c r="G238" s="316"/>
      <c r="H238" s="316"/>
      <c r="I238" s="316"/>
      <c r="J238" s="316"/>
      <c r="K238" s="316"/>
      <c r="L238" s="316"/>
      <c r="M238" s="316"/>
      <c r="N238" s="316"/>
      <c r="O238" s="316"/>
      <c r="P238" s="316"/>
      <c r="Q238" s="316"/>
      <c r="R238" s="316"/>
      <c r="S238" s="316"/>
      <c r="T238" s="316"/>
      <c r="U238" s="316"/>
      <c r="V238" s="316"/>
      <c r="W238" s="316"/>
      <c r="X238" s="316"/>
      <c r="Y238" s="316"/>
      <c r="Z238" s="316"/>
      <c r="AA238" s="316"/>
      <c r="AB238" s="316"/>
      <c r="AC238" s="316"/>
      <c r="AD238" s="316"/>
      <c r="AE238" s="316"/>
      <c r="AF238" s="316"/>
      <c r="AG238" s="316"/>
      <c r="AH238" s="316"/>
      <c r="AI238" s="316"/>
      <c r="AJ238" s="316"/>
      <c r="AK238" s="316"/>
      <c r="AL238" s="316"/>
      <c r="AM238" s="316"/>
      <c r="AN238" s="316"/>
      <c r="AO238" s="316"/>
      <c r="AP238" s="316"/>
      <c r="AQ238" s="316"/>
      <c r="AR238" s="316"/>
      <c r="AS238" s="316"/>
      <c r="AT238" s="316"/>
      <c r="AU238" s="316"/>
      <c r="AV238" s="316"/>
      <c r="AW238" s="316"/>
      <c r="AX238" s="316"/>
      <c r="AY238" s="316"/>
      <c r="AZ238" s="316"/>
      <c r="BA238" s="316"/>
      <c r="BB238" s="316"/>
      <c r="BC238" s="316"/>
      <c r="BD238" s="316"/>
      <c r="BE238" s="316"/>
      <c r="BF238" s="316"/>
      <c r="BG238" s="316"/>
      <c r="BH238" s="316"/>
      <c r="BI238" s="316"/>
      <c r="BJ238" s="316"/>
      <c r="BK238" s="316"/>
      <c r="BL238" s="316"/>
      <c r="BM238" s="316"/>
      <c r="BN238" s="316"/>
      <c r="BO238" s="316"/>
      <c r="BP238" s="316"/>
      <c r="BQ238" s="316"/>
      <c r="BR238" s="316"/>
      <c r="BS238" s="316"/>
      <c r="BT238" s="316"/>
      <c r="BU238" s="316"/>
      <c r="BV238" s="316"/>
      <c r="BW238" s="316"/>
      <c r="BX238" s="316"/>
      <c r="BY238" s="316"/>
      <c r="BZ238" s="316"/>
      <c r="CA238" s="316"/>
      <c r="CB238" s="316"/>
      <c r="CC238" s="316"/>
      <c r="CD238" s="316"/>
      <c r="CE238" s="316"/>
      <c r="CF238" s="316"/>
      <c r="CG238" s="316"/>
      <c r="CH238" s="316"/>
      <c r="CI238" s="316"/>
      <c r="CJ238" s="316"/>
      <c r="CK238" s="316"/>
      <c r="CL238" s="316"/>
      <c r="CM238" s="316"/>
      <c r="CN238" s="316"/>
      <c r="CO238" s="316"/>
      <c r="CP238" s="316"/>
      <c r="CQ238" s="316"/>
      <c r="CR238" s="316"/>
      <c r="CS238" s="316"/>
      <c r="CT238" s="316"/>
      <c r="CU238" s="316"/>
      <c r="CV238" s="316"/>
      <c r="CW238" s="316"/>
      <c r="CX238" s="316"/>
      <c r="CY238" s="316"/>
      <c r="CZ238" s="316"/>
      <c r="DA238" s="316"/>
      <c r="DB238" s="316"/>
      <c r="DC238" s="316"/>
      <c r="DD238" s="316"/>
      <c r="DE238" s="316"/>
      <c r="DF238" s="316"/>
      <c r="DG238" s="316"/>
      <c r="DH238" s="316"/>
      <c r="DI238" s="316"/>
      <c r="DJ238" s="316"/>
      <c r="DK238" s="316"/>
      <c r="DL238" s="316"/>
      <c r="DM238" s="316"/>
      <c r="DN238" s="316"/>
      <c r="DO238" s="316"/>
      <c r="DP238" s="316"/>
      <c r="DQ238" s="316"/>
      <c r="DR238" s="316"/>
      <c r="DS238" s="316"/>
      <c r="DT238" s="316"/>
      <c r="DU238" s="316"/>
      <c r="DV238" s="316"/>
      <c r="DW238" s="316"/>
      <c r="DX238" s="316"/>
      <c r="DY238" s="316"/>
      <c r="DZ238" s="316"/>
      <c r="EA238" s="316"/>
      <c r="EB238" s="316"/>
      <c r="EC238" s="316"/>
      <c r="ED238" s="316"/>
      <c r="EE238" s="316"/>
      <c r="EF238" s="316"/>
      <c r="EG238" s="316"/>
      <c r="EH238" s="316"/>
      <c r="EI238" s="316"/>
      <c r="EJ238" s="316"/>
      <c r="EK238" s="316"/>
      <c r="EL238" s="316"/>
      <c r="EM238" s="316"/>
      <c r="EN238" s="316"/>
      <c r="EO238" s="316"/>
      <c r="EP238" s="316"/>
      <c r="EQ238" s="316"/>
      <c r="ER238" s="316"/>
      <c r="ES238" s="316"/>
      <c r="ET238" s="316"/>
      <c r="EU238" s="316"/>
      <c r="EV238" s="316"/>
      <c r="EW238" s="316"/>
      <c r="EX238" s="316"/>
      <c r="EY238" s="316"/>
      <c r="EZ238" s="316"/>
      <c r="FA238" s="316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</row>
    <row r="239" spans="1:183" ht="11.25" customHeight="1">
      <c r="A239"/>
      <c r="B239" s="316" t="s">
        <v>193</v>
      </c>
      <c r="C239" s="316"/>
      <c r="D239" s="316"/>
      <c r="E239" s="316"/>
      <c r="F239" s="316"/>
      <c r="G239" s="316"/>
      <c r="H239" s="316"/>
      <c r="I239" s="316"/>
      <c r="J239" s="316"/>
      <c r="K239" s="316"/>
      <c r="L239" s="316"/>
      <c r="M239" s="316"/>
      <c r="N239" s="316"/>
      <c r="O239" s="316"/>
      <c r="P239" s="316"/>
      <c r="Q239" s="316"/>
      <c r="R239" s="316"/>
      <c r="S239" s="316"/>
      <c r="T239" s="316"/>
      <c r="U239" s="316"/>
      <c r="V239" s="316"/>
      <c r="W239" s="316"/>
      <c r="X239" s="316"/>
      <c r="Y239" s="316"/>
      <c r="Z239" s="316"/>
      <c r="AA239" s="316"/>
      <c r="AB239" s="316"/>
      <c r="AC239" s="316"/>
      <c r="AD239" s="316"/>
      <c r="AE239" s="316"/>
      <c r="AF239" s="316"/>
      <c r="AG239" s="316"/>
      <c r="AH239" s="316"/>
      <c r="AI239" s="316"/>
      <c r="AJ239" s="316"/>
      <c r="AK239" s="316"/>
      <c r="AL239" s="316"/>
      <c r="AM239" s="316"/>
      <c r="AN239" s="316"/>
      <c r="AO239" s="316"/>
      <c r="AP239" s="316"/>
      <c r="AQ239" s="316"/>
      <c r="AR239" s="316"/>
      <c r="AS239" s="316"/>
      <c r="AT239" s="316"/>
      <c r="AU239" s="316"/>
      <c r="AV239" s="316"/>
      <c r="AW239" s="316"/>
      <c r="AX239" s="316"/>
      <c r="AY239" s="316"/>
      <c r="AZ239" s="316"/>
      <c r="BA239" s="316"/>
      <c r="BB239" s="316"/>
      <c r="BC239" s="316"/>
      <c r="BD239" s="316"/>
      <c r="BE239" s="316"/>
      <c r="BF239" s="316"/>
      <c r="BG239" s="316"/>
      <c r="BH239" s="316"/>
      <c r="BI239" s="316"/>
      <c r="BJ239" s="316"/>
      <c r="BK239" s="316"/>
      <c r="BL239" s="316"/>
      <c r="BM239" s="316"/>
      <c r="BN239" s="316"/>
      <c r="BO239" s="316"/>
      <c r="BP239" s="316"/>
      <c r="BQ239" s="316"/>
      <c r="BR239" s="316"/>
      <c r="BS239" s="316"/>
      <c r="BT239" s="316"/>
      <c r="BU239" s="316"/>
      <c r="BV239" s="316"/>
      <c r="BW239" s="316"/>
      <c r="BX239" s="316"/>
      <c r="BY239" s="316"/>
      <c r="BZ239" s="316"/>
      <c r="CA239" s="316"/>
      <c r="CB239" s="316"/>
      <c r="CC239" s="316"/>
      <c r="CD239" s="316"/>
      <c r="CE239" s="316"/>
      <c r="CF239" s="316"/>
      <c r="CG239" s="316"/>
      <c r="CH239" s="316"/>
      <c r="CI239" s="316"/>
      <c r="CJ239" s="316"/>
      <c r="CK239" s="316"/>
      <c r="CL239" s="316"/>
      <c r="CM239" s="316"/>
      <c r="CN239" s="316"/>
      <c r="CO239" s="316"/>
      <c r="CP239" s="316"/>
      <c r="CQ239" s="316"/>
      <c r="CR239" s="316"/>
      <c r="CS239" s="316"/>
      <c r="CT239" s="316"/>
      <c r="CU239" s="316"/>
      <c r="CV239" s="316"/>
      <c r="CW239" s="316"/>
      <c r="CX239" s="316"/>
      <c r="CY239" s="316"/>
      <c r="CZ239" s="316"/>
      <c r="DA239" s="316"/>
      <c r="DB239" s="316"/>
      <c r="DC239" s="316"/>
      <c r="DD239" s="316"/>
      <c r="DE239" s="316"/>
      <c r="DF239" s="316"/>
      <c r="DG239" s="316"/>
      <c r="DH239" s="316"/>
      <c r="DI239" s="316"/>
      <c r="DJ239" s="316"/>
      <c r="DK239" s="316"/>
      <c r="DL239" s="316"/>
      <c r="DM239" s="316"/>
      <c r="DN239" s="316"/>
      <c r="DO239" s="316"/>
      <c r="DP239" s="316"/>
      <c r="DQ239" s="316"/>
      <c r="DR239" s="316"/>
      <c r="DS239" s="316"/>
      <c r="DT239" s="316"/>
      <c r="DU239" s="316"/>
      <c r="DV239" s="316"/>
      <c r="DW239" s="316"/>
      <c r="DX239" s="316"/>
      <c r="DY239" s="316"/>
      <c r="DZ239" s="316"/>
      <c r="EA239" s="316"/>
      <c r="EB239" s="316"/>
      <c r="EC239" s="316"/>
      <c r="ED239" s="316"/>
      <c r="EE239" s="316"/>
      <c r="EF239" s="316"/>
      <c r="EG239" s="316"/>
      <c r="EH239" s="316"/>
      <c r="EI239" s="316"/>
      <c r="EJ239" s="316"/>
      <c r="EK239" s="316"/>
      <c r="EL239" s="316"/>
      <c r="EM239" s="316"/>
      <c r="EN239" s="316"/>
      <c r="EO239" s="316"/>
      <c r="EP239" s="316"/>
      <c r="EQ239" s="316"/>
      <c r="ER239" s="316"/>
      <c r="ES239" s="316"/>
      <c r="ET239" s="316"/>
      <c r="EU239" s="316"/>
      <c r="EV239" s="316"/>
      <c r="EW239" s="316"/>
      <c r="EX239" s="316"/>
      <c r="EY239" s="316"/>
      <c r="EZ239" s="316"/>
      <c r="FA239" s="316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</row>
    <row r="240" spans="1:183" ht="11.2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 t="s">
        <v>100</v>
      </c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</row>
    <row r="241" spans="2:181" s="88" customFormat="1" ht="15" customHeight="1">
      <c r="B241" s="311" t="s">
        <v>17</v>
      </c>
      <c r="C241" s="311" t="s">
        <v>131</v>
      </c>
      <c r="D241" s="311"/>
      <c r="E241" s="311"/>
      <c r="F241" s="311"/>
      <c r="G241" s="311"/>
      <c r="H241" s="311"/>
      <c r="I241" s="311"/>
      <c r="J241" s="311"/>
      <c r="K241" s="311"/>
      <c r="L241" s="311"/>
      <c r="M241" s="311"/>
      <c r="N241" s="311"/>
      <c r="O241" s="311"/>
      <c r="P241" s="311"/>
      <c r="Q241" s="311"/>
      <c r="R241" s="311"/>
      <c r="S241" s="311"/>
      <c r="T241" s="311"/>
      <c r="U241" s="311"/>
      <c r="V241" s="311"/>
      <c r="W241" s="311"/>
      <c r="X241" s="317" t="s">
        <v>181</v>
      </c>
      <c r="Y241" s="317"/>
      <c r="Z241" s="317"/>
      <c r="AA241" s="317"/>
      <c r="AB241" s="317"/>
      <c r="AC241" s="317"/>
      <c r="AD241" s="317"/>
      <c r="AE241" s="317"/>
      <c r="AF241" s="317"/>
      <c r="AG241" s="317"/>
      <c r="AH241" s="317"/>
      <c r="AI241" s="317"/>
      <c r="AJ241" s="317"/>
      <c r="AK241" s="317"/>
      <c r="AL241" s="317"/>
      <c r="AM241" s="317"/>
      <c r="AN241" s="317"/>
      <c r="AO241" s="317"/>
      <c r="AP241" s="317"/>
      <c r="AQ241" s="317"/>
      <c r="AR241" s="317"/>
      <c r="AS241" s="317"/>
      <c r="AT241" s="317"/>
      <c r="AU241" s="317"/>
      <c r="AV241" s="317"/>
      <c r="AW241" s="317"/>
      <c r="AX241" s="317"/>
      <c r="AY241" s="317"/>
      <c r="AZ241" s="317"/>
      <c r="BA241" s="317"/>
      <c r="BB241" s="317"/>
      <c r="BC241" s="317"/>
      <c r="BD241" s="317"/>
      <c r="BE241" s="288" t="s">
        <v>182</v>
      </c>
      <c r="BF241" s="288"/>
      <c r="BG241" s="288"/>
      <c r="BH241" s="288"/>
      <c r="BI241" s="288"/>
      <c r="BJ241" s="288"/>
      <c r="BK241" s="288"/>
      <c r="BL241" s="288"/>
      <c r="BM241" s="288"/>
      <c r="BN241" s="288"/>
      <c r="BO241" s="288"/>
      <c r="BP241" s="288"/>
      <c r="BQ241" s="288"/>
      <c r="BR241" s="288"/>
      <c r="BS241" s="288"/>
      <c r="BT241" s="288"/>
      <c r="BU241" s="288"/>
      <c r="BV241" s="288"/>
      <c r="BW241" s="288"/>
      <c r="BX241" s="288"/>
      <c r="BY241" s="288"/>
      <c r="BZ241" s="288"/>
      <c r="CA241" s="288"/>
      <c r="CB241" s="288"/>
      <c r="CC241" s="288"/>
      <c r="CD241" s="288"/>
      <c r="CE241" s="288"/>
      <c r="CF241" s="288"/>
      <c r="CG241" s="288"/>
      <c r="CH241" s="288"/>
      <c r="CI241" s="288"/>
      <c r="CJ241" s="288"/>
      <c r="CK241" s="288"/>
      <c r="CL241" s="288"/>
      <c r="CM241" s="288"/>
      <c r="CN241" s="288"/>
      <c r="CO241" s="288"/>
      <c r="CP241" s="288"/>
      <c r="CQ241" s="288"/>
      <c r="CR241" s="288"/>
      <c r="CS241" s="288"/>
      <c r="CT241" s="288"/>
      <c r="CU241" s="288" t="s">
        <v>183</v>
      </c>
      <c r="CV241" s="288"/>
      <c r="CW241" s="288"/>
      <c r="CX241" s="288"/>
      <c r="CY241" s="288"/>
      <c r="CZ241" s="288"/>
      <c r="DA241" s="288"/>
      <c r="DB241" s="288"/>
      <c r="DC241" s="288"/>
      <c r="DD241" s="288"/>
      <c r="DE241" s="288"/>
      <c r="DF241" s="288"/>
      <c r="DG241" s="288"/>
      <c r="DH241" s="288"/>
      <c r="DI241" s="288"/>
      <c r="DJ241" s="288"/>
      <c r="DK241" s="288"/>
      <c r="DL241" s="288"/>
      <c r="DM241" s="288"/>
      <c r="DN241" s="288"/>
      <c r="DO241" s="288"/>
      <c r="DP241" s="288"/>
      <c r="DQ241" s="288"/>
      <c r="DR241" s="288"/>
      <c r="DS241" s="288"/>
      <c r="DT241" s="288"/>
      <c r="DU241" s="288"/>
      <c r="DV241" s="288"/>
      <c r="DW241" s="288"/>
      <c r="DX241" s="288"/>
      <c r="DY241" s="288"/>
      <c r="DZ241" s="288"/>
      <c r="EA241" s="288"/>
      <c r="EB241" s="288"/>
      <c r="EC241" s="288"/>
      <c r="ED241" s="288"/>
      <c r="EE241" s="288"/>
      <c r="EF241" s="288"/>
      <c r="EG241" s="288"/>
      <c r="EH241" s="288"/>
      <c r="EI241" s="288"/>
      <c r="EJ241" s="288"/>
      <c r="EK241" s="288"/>
      <c r="EL241" s="311" t="s">
        <v>132</v>
      </c>
      <c r="EM241" s="311"/>
      <c r="EN241" s="311"/>
      <c r="EO241" s="311"/>
      <c r="EP241" s="311"/>
      <c r="EQ241" s="311"/>
      <c r="ER241" s="311"/>
      <c r="ES241" s="311"/>
      <c r="ET241" s="311"/>
      <c r="EU241" s="311"/>
      <c r="EV241" s="311"/>
      <c r="EW241" s="311"/>
      <c r="EX241" s="311"/>
      <c r="EY241" s="311"/>
      <c r="EZ241" s="311"/>
      <c r="FA241" s="311"/>
      <c r="FB241" s="311"/>
      <c r="FC241" s="311"/>
      <c r="FD241" s="311"/>
      <c r="FE241" s="311"/>
      <c r="FF241" s="311"/>
      <c r="FG241" s="311"/>
      <c r="FH241" s="311"/>
      <c r="FI241" s="311"/>
      <c r="FJ241" s="311"/>
      <c r="FK241" s="311"/>
      <c r="FL241" s="311"/>
      <c r="FM241" s="311"/>
      <c r="FN241" s="311"/>
      <c r="FO241" s="311"/>
      <c r="FP241" s="311"/>
      <c r="FQ241" s="311"/>
      <c r="FR241" s="311"/>
      <c r="FS241" s="311"/>
      <c r="FT241" s="311"/>
      <c r="FU241" s="311"/>
      <c r="FV241" s="311"/>
      <c r="FW241" s="311"/>
      <c r="FX241" s="311"/>
      <c r="FY241" s="311"/>
    </row>
    <row r="242" spans="2:181" s="88" customFormat="1" ht="21" customHeight="1">
      <c r="B242" s="330"/>
      <c r="C242" s="312"/>
      <c r="D242" s="313"/>
      <c r="E242" s="313"/>
      <c r="F242" s="313"/>
      <c r="G242" s="313"/>
      <c r="H242" s="313"/>
      <c r="I242" s="313"/>
      <c r="J242" s="313"/>
      <c r="K242" s="313"/>
      <c r="L242" s="313"/>
      <c r="M242" s="313"/>
      <c r="N242" s="313"/>
      <c r="O242" s="313"/>
      <c r="P242" s="313"/>
      <c r="Q242" s="313"/>
      <c r="R242" s="313"/>
      <c r="S242" s="313"/>
      <c r="T242" s="313"/>
      <c r="U242" s="313"/>
      <c r="V242" s="313"/>
      <c r="W242" s="314"/>
      <c r="X242" s="288" t="s">
        <v>68</v>
      </c>
      <c r="Y242" s="288"/>
      <c r="Z242" s="288"/>
      <c r="AA242" s="288"/>
      <c r="AB242" s="288"/>
      <c r="AC242" s="288"/>
      <c r="AD242" s="288"/>
      <c r="AE242" s="288"/>
      <c r="AF242" s="288"/>
      <c r="AG242" s="288" t="s">
        <v>24</v>
      </c>
      <c r="AH242" s="288"/>
      <c r="AI242" s="288"/>
      <c r="AJ242" s="288"/>
      <c r="AK242" s="288"/>
      <c r="AL242" s="288"/>
      <c r="AM242" s="288"/>
      <c r="AN242" s="288"/>
      <c r="AO242" s="288"/>
      <c r="AP242" s="288"/>
      <c r="AQ242" s="288"/>
      <c r="AR242" s="288" t="s">
        <v>133</v>
      </c>
      <c r="AS242" s="288"/>
      <c r="AT242" s="288"/>
      <c r="AU242" s="288"/>
      <c r="AV242" s="288"/>
      <c r="AW242" s="288"/>
      <c r="AX242" s="288"/>
      <c r="AY242" s="288"/>
      <c r="AZ242" s="288"/>
      <c r="BA242" s="288"/>
      <c r="BB242" s="288"/>
      <c r="BC242" s="288"/>
      <c r="BD242" s="288"/>
      <c r="BE242" s="288" t="s">
        <v>68</v>
      </c>
      <c r="BF242" s="288"/>
      <c r="BG242" s="288"/>
      <c r="BH242" s="288"/>
      <c r="BI242" s="288"/>
      <c r="BJ242" s="288"/>
      <c r="BK242" s="288"/>
      <c r="BL242" s="288"/>
      <c r="BM242" s="288"/>
      <c r="BN242" s="288"/>
      <c r="BO242" s="288"/>
      <c r="BP242" s="288"/>
      <c r="BQ242" s="288"/>
      <c r="BR242" s="288"/>
      <c r="BS242" s="288"/>
      <c r="BT242" s="288" t="s">
        <v>24</v>
      </c>
      <c r="BU242" s="288"/>
      <c r="BV242" s="288"/>
      <c r="BW242" s="288"/>
      <c r="BX242" s="288"/>
      <c r="BY242" s="288"/>
      <c r="BZ242" s="288"/>
      <c r="CA242" s="288"/>
      <c r="CB242" s="288"/>
      <c r="CC242" s="288"/>
      <c r="CD242" s="288"/>
      <c r="CE242" s="288"/>
      <c r="CF242" s="288"/>
      <c r="CG242" s="288" t="s">
        <v>133</v>
      </c>
      <c r="CH242" s="288"/>
      <c r="CI242" s="288"/>
      <c r="CJ242" s="288"/>
      <c r="CK242" s="288"/>
      <c r="CL242" s="288"/>
      <c r="CM242" s="288"/>
      <c r="CN242" s="288"/>
      <c r="CO242" s="288"/>
      <c r="CP242" s="288"/>
      <c r="CQ242" s="288"/>
      <c r="CR242" s="288"/>
      <c r="CS242" s="288"/>
      <c r="CT242" s="288"/>
      <c r="CU242" s="288" t="s">
        <v>68</v>
      </c>
      <c r="CV242" s="288"/>
      <c r="CW242" s="288"/>
      <c r="CX242" s="288"/>
      <c r="CY242" s="288"/>
      <c r="CZ242" s="288"/>
      <c r="DA242" s="288"/>
      <c r="DB242" s="288"/>
      <c r="DC242" s="288"/>
      <c r="DD242" s="288"/>
      <c r="DE242" s="288"/>
      <c r="DF242" s="288"/>
      <c r="DG242" s="288"/>
      <c r="DH242" s="288"/>
      <c r="DI242" s="288"/>
      <c r="DJ242" s="288"/>
      <c r="DK242" s="288" t="s">
        <v>24</v>
      </c>
      <c r="DL242" s="288"/>
      <c r="DM242" s="288"/>
      <c r="DN242" s="288"/>
      <c r="DO242" s="288"/>
      <c r="DP242" s="288"/>
      <c r="DQ242" s="288"/>
      <c r="DR242" s="288"/>
      <c r="DS242" s="288"/>
      <c r="DT242" s="288"/>
      <c r="DU242" s="288"/>
      <c r="DV242" s="288"/>
      <c r="DW242" s="288"/>
      <c r="DX242" s="288"/>
      <c r="DY242" s="288"/>
      <c r="DZ242" s="288"/>
      <c r="EA242" s="288" t="s">
        <v>133</v>
      </c>
      <c r="EB242" s="288"/>
      <c r="EC242" s="288"/>
      <c r="ED242" s="288"/>
      <c r="EE242" s="288"/>
      <c r="EF242" s="288"/>
      <c r="EG242" s="288"/>
      <c r="EH242" s="288"/>
      <c r="EI242" s="288"/>
      <c r="EJ242" s="288"/>
      <c r="EK242" s="288"/>
      <c r="EL242" s="312"/>
      <c r="EM242" s="313"/>
      <c r="EN242" s="313"/>
      <c r="EO242" s="313"/>
      <c r="EP242" s="313"/>
      <c r="EQ242" s="313"/>
      <c r="ER242" s="313"/>
      <c r="ES242" s="313"/>
      <c r="ET242" s="313"/>
      <c r="EU242" s="313"/>
      <c r="EV242" s="313"/>
      <c r="EW242" s="313"/>
      <c r="EX242" s="313"/>
      <c r="EY242" s="313"/>
      <c r="EZ242" s="313"/>
      <c r="FA242" s="313"/>
      <c r="FB242" s="313"/>
      <c r="FC242" s="313"/>
      <c r="FD242" s="313"/>
      <c r="FE242" s="313"/>
      <c r="FF242" s="313"/>
      <c r="FG242" s="313"/>
      <c r="FH242" s="313"/>
      <c r="FI242" s="313"/>
      <c r="FJ242" s="313"/>
      <c r="FK242" s="313"/>
      <c r="FL242" s="313"/>
      <c r="FM242" s="313"/>
      <c r="FN242" s="313"/>
      <c r="FO242" s="313"/>
      <c r="FP242" s="313"/>
      <c r="FQ242" s="313"/>
      <c r="FR242" s="313"/>
      <c r="FS242" s="313"/>
      <c r="FT242" s="313"/>
      <c r="FU242" s="313"/>
      <c r="FV242" s="313"/>
      <c r="FW242" s="313"/>
      <c r="FX242" s="313"/>
      <c r="FY242" s="314"/>
    </row>
    <row r="243" spans="2:181" s="88" customFormat="1" ht="11.25" customHeight="1">
      <c r="B243" s="89">
        <v>1</v>
      </c>
      <c r="C243" s="332">
        <v>2</v>
      </c>
      <c r="D243" s="332"/>
      <c r="E243" s="332"/>
      <c r="F243" s="332"/>
      <c r="G243" s="332"/>
      <c r="H243" s="332"/>
      <c r="I243" s="332"/>
      <c r="J243" s="332"/>
      <c r="K243" s="332"/>
      <c r="L243" s="332"/>
      <c r="M243" s="332"/>
      <c r="N243" s="332"/>
      <c r="O243" s="332"/>
      <c r="P243" s="332"/>
      <c r="Q243" s="332"/>
      <c r="R243" s="332"/>
      <c r="S243" s="332"/>
      <c r="T243" s="332"/>
      <c r="U243" s="332"/>
      <c r="V243" s="332"/>
      <c r="W243" s="332"/>
      <c r="X243" s="332">
        <v>3</v>
      </c>
      <c r="Y243" s="332"/>
      <c r="Z243" s="332"/>
      <c r="AA243" s="332"/>
      <c r="AB243" s="332"/>
      <c r="AC243" s="332"/>
      <c r="AD243" s="332"/>
      <c r="AE243" s="332"/>
      <c r="AF243" s="332"/>
      <c r="AG243" s="332">
        <v>4</v>
      </c>
      <c r="AH243" s="332"/>
      <c r="AI243" s="332"/>
      <c r="AJ243" s="332"/>
      <c r="AK243" s="332"/>
      <c r="AL243" s="332"/>
      <c r="AM243" s="332"/>
      <c r="AN243" s="332"/>
      <c r="AO243" s="332"/>
      <c r="AP243" s="332"/>
      <c r="AQ243" s="332"/>
      <c r="AR243" s="332">
        <v>5</v>
      </c>
      <c r="AS243" s="332"/>
      <c r="AT243" s="332"/>
      <c r="AU243" s="332"/>
      <c r="AV243" s="332"/>
      <c r="AW243" s="332"/>
      <c r="AX243" s="332"/>
      <c r="AY243" s="332"/>
      <c r="AZ243" s="332"/>
      <c r="BA243" s="332"/>
      <c r="BB243" s="332"/>
      <c r="BC243" s="332"/>
      <c r="BD243" s="332"/>
      <c r="BE243" s="332">
        <v>6</v>
      </c>
      <c r="BF243" s="332"/>
      <c r="BG243" s="332"/>
      <c r="BH243" s="332"/>
      <c r="BI243" s="332"/>
      <c r="BJ243" s="332"/>
      <c r="BK243" s="332"/>
      <c r="BL243" s="332"/>
      <c r="BM243" s="332"/>
      <c r="BN243" s="332"/>
      <c r="BO243" s="332"/>
      <c r="BP243" s="332"/>
      <c r="BQ243" s="332"/>
      <c r="BR243" s="332"/>
      <c r="BS243" s="332"/>
      <c r="BT243" s="332">
        <v>7</v>
      </c>
      <c r="BU243" s="332"/>
      <c r="BV243" s="332"/>
      <c r="BW243" s="332"/>
      <c r="BX243" s="332"/>
      <c r="BY243" s="332"/>
      <c r="BZ243" s="332"/>
      <c r="CA243" s="332"/>
      <c r="CB243" s="332"/>
      <c r="CC243" s="332"/>
      <c r="CD243" s="332"/>
      <c r="CE243" s="332"/>
      <c r="CF243" s="332"/>
      <c r="CG243" s="332">
        <v>8</v>
      </c>
      <c r="CH243" s="332"/>
      <c r="CI243" s="332"/>
      <c r="CJ243" s="332"/>
      <c r="CK243" s="332"/>
      <c r="CL243" s="332"/>
      <c r="CM243" s="332"/>
      <c r="CN243" s="332"/>
      <c r="CO243" s="332"/>
      <c r="CP243" s="332"/>
      <c r="CQ243" s="332"/>
      <c r="CR243" s="332"/>
      <c r="CS243" s="332"/>
      <c r="CT243" s="332"/>
      <c r="CU243" s="332">
        <v>9</v>
      </c>
      <c r="CV243" s="332"/>
      <c r="CW243" s="332"/>
      <c r="CX243" s="332"/>
      <c r="CY243" s="332"/>
      <c r="CZ243" s="332"/>
      <c r="DA243" s="332"/>
      <c r="DB243" s="332"/>
      <c r="DC243" s="332"/>
      <c r="DD243" s="332"/>
      <c r="DE243" s="332"/>
      <c r="DF243" s="332"/>
      <c r="DG243" s="332"/>
      <c r="DH243" s="332"/>
      <c r="DI243" s="332"/>
      <c r="DJ243" s="332"/>
      <c r="DK243" s="332">
        <v>10</v>
      </c>
      <c r="DL243" s="332"/>
      <c r="DM243" s="332"/>
      <c r="DN243" s="332"/>
      <c r="DO243" s="332"/>
      <c r="DP243" s="332"/>
      <c r="DQ243" s="332"/>
      <c r="DR243" s="332"/>
      <c r="DS243" s="332"/>
      <c r="DT243" s="332"/>
      <c r="DU243" s="332"/>
      <c r="DV243" s="332"/>
      <c r="DW243" s="332"/>
      <c r="DX243" s="332"/>
      <c r="DY243" s="332"/>
      <c r="DZ243" s="332"/>
      <c r="EA243" s="332">
        <v>11</v>
      </c>
      <c r="EB243" s="332"/>
      <c r="EC243" s="332"/>
      <c r="ED243" s="332"/>
      <c r="EE243" s="332"/>
      <c r="EF243" s="332"/>
      <c r="EG243" s="332"/>
      <c r="EH243" s="332"/>
      <c r="EI243" s="332"/>
      <c r="EJ243" s="332"/>
      <c r="EK243" s="332"/>
      <c r="EL243" s="332">
        <v>12</v>
      </c>
      <c r="EM243" s="332"/>
      <c r="EN243" s="332"/>
      <c r="EO243" s="332"/>
      <c r="EP243" s="332"/>
      <c r="EQ243" s="332"/>
      <c r="ER243" s="332"/>
      <c r="ES243" s="332"/>
      <c r="ET243" s="332"/>
      <c r="EU243" s="332"/>
      <c r="EV243" s="332"/>
      <c r="EW243" s="332"/>
      <c r="EX243" s="332"/>
      <c r="EY243" s="332"/>
      <c r="EZ243" s="332"/>
      <c r="FA243" s="332"/>
      <c r="FB243" s="332"/>
      <c r="FC243" s="332"/>
      <c r="FD243" s="332"/>
      <c r="FE243" s="332"/>
      <c r="FF243" s="332"/>
      <c r="FG243" s="332"/>
      <c r="FH243" s="332"/>
      <c r="FI243" s="332"/>
      <c r="FJ243" s="332"/>
      <c r="FK243" s="332"/>
      <c r="FL243" s="332"/>
      <c r="FM243" s="332"/>
      <c r="FN243" s="332"/>
      <c r="FO243" s="332"/>
      <c r="FP243" s="332"/>
      <c r="FQ243" s="332"/>
      <c r="FR243" s="332"/>
      <c r="FS243" s="332"/>
      <c r="FT243" s="332"/>
      <c r="FU243" s="332"/>
      <c r="FV243" s="332"/>
      <c r="FW243" s="332"/>
      <c r="FX243" s="332"/>
      <c r="FY243" s="332"/>
    </row>
    <row r="244" s="88" customFormat="1" ht="11.25" customHeight="1"/>
    <row r="245" spans="2:148" s="88" customFormat="1" ht="11.25" customHeight="1">
      <c r="B245" s="308" t="s">
        <v>134</v>
      </c>
      <c r="C245" s="308"/>
      <c r="D245" s="308"/>
      <c r="E245" s="308"/>
      <c r="F245" s="308"/>
      <c r="G245" s="308"/>
      <c r="H245" s="308"/>
      <c r="I245" s="308"/>
      <c r="J245" s="308"/>
      <c r="K245" s="308"/>
      <c r="L245" s="308"/>
      <c r="M245" s="308"/>
      <c r="N245" s="308"/>
      <c r="O245" s="308"/>
      <c r="P245" s="308"/>
      <c r="Q245" s="308"/>
      <c r="R245" s="308"/>
      <c r="S245" s="308"/>
      <c r="T245" s="308"/>
      <c r="U245" s="308"/>
      <c r="V245" s="308"/>
      <c r="W245" s="308"/>
      <c r="X245" s="308"/>
      <c r="Y245" s="308"/>
      <c r="Z245" s="308"/>
      <c r="AA245" s="308"/>
      <c r="AB245" s="308"/>
      <c r="AC245" s="308"/>
      <c r="AD245" s="308"/>
      <c r="AE245" s="308"/>
      <c r="AF245" s="308"/>
      <c r="AG245" s="308"/>
      <c r="AH245" s="308"/>
      <c r="AI245" s="308"/>
      <c r="AJ245" s="308"/>
      <c r="AK245" s="308"/>
      <c r="AL245" s="308"/>
      <c r="AM245" s="308"/>
      <c r="AN245" s="308"/>
      <c r="AO245" s="308"/>
      <c r="AP245" s="308"/>
      <c r="AQ245" s="308"/>
      <c r="AR245" s="308"/>
      <c r="AS245" s="308"/>
      <c r="AT245" s="308"/>
      <c r="AU245" s="308"/>
      <c r="AV245" s="308"/>
      <c r="AW245" s="308"/>
      <c r="AX245" s="308"/>
      <c r="AY245" s="308"/>
      <c r="AZ245" s="308"/>
      <c r="BA245" s="308"/>
      <c r="BB245" s="308"/>
      <c r="BC245" s="308"/>
      <c r="BD245" s="308"/>
      <c r="BE245" s="308"/>
      <c r="BF245" s="308"/>
      <c r="BG245" s="308"/>
      <c r="BH245" s="308"/>
      <c r="BI245" s="308"/>
      <c r="BJ245" s="308"/>
      <c r="BK245" s="308"/>
      <c r="BL245" s="308"/>
      <c r="BM245" s="308"/>
      <c r="BN245" s="308"/>
      <c r="BO245" s="308"/>
      <c r="BP245" s="308"/>
      <c r="BQ245" s="308"/>
      <c r="BR245" s="308"/>
      <c r="BS245" s="308"/>
      <c r="BT245" s="308"/>
      <c r="BU245" s="308"/>
      <c r="BV245" s="308"/>
      <c r="BW245" s="308"/>
      <c r="BX245" s="308"/>
      <c r="BY245" s="308"/>
      <c r="BZ245" s="308"/>
      <c r="CA245" s="308"/>
      <c r="CB245" s="308"/>
      <c r="CC245" s="308"/>
      <c r="CD245" s="308"/>
      <c r="CE245" s="308"/>
      <c r="CF245" s="308"/>
      <c r="CG245" s="308"/>
      <c r="CH245" s="308"/>
      <c r="CI245" s="308"/>
      <c r="CJ245" s="308"/>
      <c r="CK245" s="308"/>
      <c r="CL245" s="308"/>
      <c r="CM245" s="308"/>
      <c r="CN245" s="308"/>
      <c r="CO245" s="308"/>
      <c r="CP245" s="308"/>
      <c r="CQ245" s="308"/>
      <c r="CR245" s="308"/>
      <c r="CS245" s="308"/>
      <c r="CT245" s="308"/>
      <c r="CU245" s="308"/>
      <c r="CV245" s="308"/>
      <c r="CW245" s="308"/>
      <c r="CX245" s="308"/>
      <c r="CY245" s="308"/>
      <c r="CZ245" s="308"/>
      <c r="DA245" s="308"/>
      <c r="DB245" s="308"/>
      <c r="DC245" s="308"/>
      <c r="DD245" s="308"/>
      <c r="DE245" s="308"/>
      <c r="DF245" s="308"/>
      <c r="DG245" s="308"/>
      <c r="DH245" s="308"/>
      <c r="DI245" s="308"/>
      <c r="DJ245" s="308"/>
      <c r="DK245" s="308"/>
      <c r="DL245" s="308"/>
      <c r="DM245" s="308"/>
      <c r="DN245" s="308"/>
      <c r="DO245" s="308"/>
      <c r="DP245" s="308"/>
      <c r="DQ245" s="308"/>
      <c r="DR245" s="308"/>
      <c r="DS245" s="308"/>
      <c r="DT245" s="308"/>
      <c r="DU245" s="308"/>
      <c r="DV245" s="308"/>
      <c r="DW245" s="308"/>
      <c r="DX245" s="308"/>
      <c r="DY245" s="308"/>
      <c r="DZ245" s="308"/>
      <c r="EA245" s="308"/>
      <c r="EB245" s="308"/>
      <c r="EC245" s="308"/>
      <c r="ED245" s="308"/>
      <c r="EE245" s="308"/>
      <c r="EF245" s="308"/>
      <c r="EG245" s="308"/>
      <c r="EH245" s="308"/>
      <c r="EI245" s="308"/>
      <c r="EJ245" s="308"/>
      <c r="EK245" s="308"/>
      <c r="EL245" s="308"/>
      <c r="EM245" s="308"/>
      <c r="EN245" s="308"/>
      <c r="EO245" s="308"/>
      <c r="EP245" s="308"/>
      <c r="EQ245" s="308"/>
      <c r="ER245" s="308"/>
    </row>
    <row r="246" spans="135:148" s="88" customFormat="1" ht="11.25" customHeight="1">
      <c r="EE246" s="287" t="s">
        <v>100</v>
      </c>
      <c r="EF246" s="287"/>
      <c r="EG246" s="287"/>
      <c r="EH246" s="287"/>
      <c r="EI246" s="287"/>
      <c r="EJ246" s="287"/>
      <c r="EK246" s="287"/>
      <c r="EL246" s="287"/>
      <c r="EM246" s="287"/>
      <c r="EN246" s="287"/>
      <c r="EO246" s="287"/>
      <c r="EP246" s="287"/>
      <c r="EQ246" s="287"/>
      <c r="ER246" s="287"/>
    </row>
    <row r="247" spans="2:149" s="88" customFormat="1" ht="11.25" customHeight="1">
      <c r="B247" s="311" t="s">
        <v>17</v>
      </c>
      <c r="C247" s="311" t="s">
        <v>131</v>
      </c>
      <c r="D247" s="311"/>
      <c r="E247" s="311"/>
      <c r="F247" s="311"/>
      <c r="G247" s="311"/>
      <c r="H247" s="311"/>
      <c r="I247" s="311"/>
      <c r="J247" s="311"/>
      <c r="K247" s="311"/>
      <c r="L247" s="311"/>
      <c r="M247" s="311"/>
      <c r="N247" s="311"/>
      <c r="O247" s="311"/>
      <c r="P247" s="311"/>
      <c r="Q247" s="311"/>
      <c r="R247" s="311"/>
      <c r="S247" s="311"/>
      <c r="T247" s="311"/>
      <c r="U247" s="311"/>
      <c r="V247" s="311"/>
      <c r="W247" s="311"/>
      <c r="X247" s="317" t="s">
        <v>194</v>
      </c>
      <c r="Y247" s="317"/>
      <c r="Z247" s="317"/>
      <c r="AA247" s="317"/>
      <c r="AB247" s="317"/>
      <c r="AC247" s="317"/>
      <c r="AD247" s="317"/>
      <c r="AE247" s="317"/>
      <c r="AF247" s="317"/>
      <c r="AG247" s="317"/>
      <c r="AH247" s="317"/>
      <c r="AI247" s="317"/>
      <c r="AJ247" s="317"/>
      <c r="AK247" s="317"/>
      <c r="AL247" s="317"/>
      <c r="AM247" s="317"/>
      <c r="AN247" s="317"/>
      <c r="AO247" s="317"/>
      <c r="AP247" s="317"/>
      <c r="AQ247" s="317"/>
      <c r="AR247" s="317"/>
      <c r="AS247" s="317"/>
      <c r="AT247" s="317"/>
      <c r="AU247" s="317"/>
      <c r="AV247" s="317"/>
      <c r="AW247" s="317"/>
      <c r="AX247" s="317"/>
      <c r="AY247" s="317"/>
      <c r="AZ247" s="317"/>
      <c r="BA247" s="317"/>
      <c r="BB247" s="317"/>
      <c r="BC247" s="317"/>
      <c r="BD247" s="317"/>
      <c r="BE247" s="288" t="s">
        <v>195</v>
      </c>
      <c r="BF247" s="288"/>
      <c r="BG247" s="288"/>
      <c r="BH247" s="288"/>
      <c r="BI247" s="288"/>
      <c r="BJ247" s="288"/>
      <c r="BK247" s="288"/>
      <c r="BL247" s="288"/>
      <c r="BM247" s="288"/>
      <c r="BN247" s="288"/>
      <c r="BO247" s="288"/>
      <c r="BP247" s="288"/>
      <c r="BQ247" s="288"/>
      <c r="BR247" s="288"/>
      <c r="BS247" s="288"/>
      <c r="BT247" s="288"/>
      <c r="BU247" s="288"/>
      <c r="BV247" s="288"/>
      <c r="BW247" s="288"/>
      <c r="BX247" s="288"/>
      <c r="BY247" s="288"/>
      <c r="BZ247" s="288"/>
      <c r="CA247" s="288"/>
      <c r="CB247" s="288"/>
      <c r="CC247" s="288"/>
      <c r="CD247" s="288"/>
      <c r="CE247" s="288"/>
      <c r="CF247" s="288"/>
      <c r="CG247" s="288"/>
      <c r="CH247" s="288"/>
      <c r="CI247" s="288"/>
      <c r="CJ247" s="288"/>
      <c r="CK247" s="288"/>
      <c r="CL247" s="288"/>
      <c r="CM247" s="288"/>
      <c r="CN247" s="288"/>
      <c r="CO247" s="288"/>
      <c r="CP247" s="288"/>
      <c r="CQ247" s="288"/>
      <c r="CR247" s="288"/>
      <c r="CS247" s="288"/>
      <c r="CT247" s="288"/>
      <c r="CU247" s="288"/>
      <c r="CV247" s="311" t="s">
        <v>132</v>
      </c>
      <c r="CW247" s="311"/>
      <c r="CX247" s="311"/>
      <c r="CY247" s="311"/>
      <c r="CZ247" s="311"/>
      <c r="DA247" s="311"/>
      <c r="DB247" s="311"/>
      <c r="DC247" s="311"/>
      <c r="DD247" s="311"/>
      <c r="DE247" s="311"/>
      <c r="DF247" s="311"/>
      <c r="DG247" s="311"/>
      <c r="DH247" s="311"/>
      <c r="DI247" s="311"/>
      <c r="DJ247" s="311"/>
      <c r="DK247" s="311"/>
      <c r="DL247" s="311"/>
      <c r="DM247" s="311"/>
      <c r="DN247" s="311"/>
      <c r="DO247" s="311"/>
      <c r="DP247" s="311"/>
      <c r="DQ247" s="311"/>
      <c r="DR247" s="311"/>
      <c r="DS247" s="311"/>
      <c r="DT247" s="311"/>
      <c r="DU247" s="311"/>
      <c r="DV247" s="311"/>
      <c r="DW247" s="311"/>
      <c r="DX247" s="311"/>
      <c r="DY247" s="311"/>
      <c r="DZ247" s="311"/>
      <c r="EA247" s="311"/>
      <c r="EB247" s="311"/>
      <c r="EC247" s="311"/>
      <c r="ED247" s="311"/>
      <c r="EE247" s="311"/>
      <c r="EF247" s="311"/>
      <c r="EG247" s="311"/>
      <c r="EH247" s="311"/>
      <c r="EI247" s="311"/>
      <c r="EJ247" s="311"/>
      <c r="EK247" s="311"/>
      <c r="EL247" s="311"/>
      <c r="EM247" s="311"/>
      <c r="EN247" s="311"/>
      <c r="EO247" s="311"/>
      <c r="EP247" s="311"/>
      <c r="EQ247" s="311"/>
      <c r="ER247" s="311"/>
      <c r="ES247" s="311"/>
    </row>
    <row r="248" spans="2:149" s="88" customFormat="1" ht="21.75" customHeight="1">
      <c r="B248" s="330"/>
      <c r="C248" s="312"/>
      <c r="D248" s="313"/>
      <c r="E248" s="313"/>
      <c r="F248" s="313"/>
      <c r="G248" s="313"/>
      <c r="H248" s="313"/>
      <c r="I248" s="313"/>
      <c r="J248" s="313"/>
      <c r="K248" s="313"/>
      <c r="L248" s="313"/>
      <c r="M248" s="313"/>
      <c r="N248" s="313"/>
      <c r="O248" s="313"/>
      <c r="P248" s="313"/>
      <c r="Q248" s="313"/>
      <c r="R248" s="313"/>
      <c r="S248" s="313"/>
      <c r="T248" s="313"/>
      <c r="U248" s="313"/>
      <c r="V248" s="313"/>
      <c r="W248" s="314"/>
      <c r="X248" s="288" t="s">
        <v>68</v>
      </c>
      <c r="Y248" s="288"/>
      <c r="Z248" s="288"/>
      <c r="AA248" s="288"/>
      <c r="AB248" s="288"/>
      <c r="AC248" s="288"/>
      <c r="AD248" s="288"/>
      <c r="AE248" s="288"/>
      <c r="AF248" s="288"/>
      <c r="AG248" s="288" t="s">
        <v>24</v>
      </c>
      <c r="AH248" s="288"/>
      <c r="AI248" s="288"/>
      <c r="AJ248" s="288"/>
      <c r="AK248" s="288"/>
      <c r="AL248" s="288"/>
      <c r="AM248" s="288"/>
      <c r="AN248" s="288"/>
      <c r="AO248" s="288"/>
      <c r="AP248" s="288"/>
      <c r="AQ248" s="288"/>
      <c r="AR248" s="288" t="s">
        <v>133</v>
      </c>
      <c r="AS248" s="288"/>
      <c r="AT248" s="288"/>
      <c r="AU248" s="288"/>
      <c r="AV248" s="288"/>
      <c r="AW248" s="288"/>
      <c r="AX248" s="288"/>
      <c r="AY248" s="288"/>
      <c r="AZ248" s="288"/>
      <c r="BA248" s="288"/>
      <c r="BB248" s="288"/>
      <c r="BC248" s="288"/>
      <c r="BD248" s="288"/>
      <c r="BE248" s="288" t="s">
        <v>68</v>
      </c>
      <c r="BF248" s="288"/>
      <c r="BG248" s="288"/>
      <c r="BH248" s="288"/>
      <c r="BI248" s="288"/>
      <c r="BJ248" s="288"/>
      <c r="BK248" s="288"/>
      <c r="BL248" s="288"/>
      <c r="BM248" s="288"/>
      <c r="BN248" s="288"/>
      <c r="BO248" s="288"/>
      <c r="BP248" s="288"/>
      <c r="BQ248" s="288"/>
      <c r="BR248" s="288"/>
      <c r="BS248" s="288"/>
      <c r="BT248" s="288" t="s">
        <v>24</v>
      </c>
      <c r="BU248" s="288"/>
      <c r="BV248" s="288"/>
      <c r="BW248" s="288"/>
      <c r="BX248" s="288"/>
      <c r="BY248" s="288"/>
      <c r="BZ248" s="288"/>
      <c r="CA248" s="288"/>
      <c r="CB248" s="288"/>
      <c r="CC248" s="288"/>
      <c r="CD248" s="288"/>
      <c r="CE248" s="288"/>
      <c r="CF248" s="288"/>
      <c r="CG248" s="288"/>
      <c r="CH248" s="288" t="s">
        <v>133</v>
      </c>
      <c r="CI248" s="288"/>
      <c r="CJ248" s="288"/>
      <c r="CK248" s="288"/>
      <c r="CL248" s="288"/>
      <c r="CM248" s="288"/>
      <c r="CN248" s="288"/>
      <c r="CO248" s="288"/>
      <c r="CP248" s="288"/>
      <c r="CQ248" s="288"/>
      <c r="CR248" s="288"/>
      <c r="CS248" s="288"/>
      <c r="CT248" s="288"/>
      <c r="CU248" s="288"/>
      <c r="CV248" s="312"/>
      <c r="CW248" s="313"/>
      <c r="CX248" s="313"/>
      <c r="CY248" s="313"/>
      <c r="CZ248" s="313"/>
      <c r="DA248" s="313"/>
      <c r="DB248" s="313"/>
      <c r="DC248" s="313"/>
      <c r="DD248" s="313"/>
      <c r="DE248" s="313"/>
      <c r="DF248" s="313"/>
      <c r="DG248" s="313"/>
      <c r="DH248" s="313"/>
      <c r="DI248" s="313"/>
      <c r="DJ248" s="313"/>
      <c r="DK248" s="313"/>
      <c r="DL248" s="313"/>
      <c r="DM248" s="313"/>
      <c r="DN248" s="313"/>
      <c r="DO248" s="313"/>
      <c r="DP248" s="313"/>
      <c r="DQ248" s="313"/>
      <c r="DR248" s="313"/>
      <c r="DS248" s="313"/>
      <c r="DT248" s="313"/>
      <c r="DU248" s="313"/>
      <c r="DV248" s="313"/>
      <c r="DW248" s="313"/>
      <c r="DX248" s="313"/>
      <c r="DY248" s="313"/>
      <c r="DZ248" s="313"/>
      <c r="EA248" s="313"/>
      <c r="EB248" s="313"/>
      <c r="EC248" s="313"/>
      <c r="ED248" s="313"/>
      <c r="EE248" s="313"/>
      <c r="EF248" s="313"/>
      <c r="EG248" s="313"/>
      <c r="EH248" s="313"/>
      <c r="EI248" s="313"/>
      <c r="EJ248" s="313"/>
      <c r="EK248" s="313"/>
      <c r="EL248" s="313"/>
      <c r="EM248" s="313"/>
      <c r="EN248" s="313"/>
      <c r="EO248" s="313"/>
      <c r="EP248" s="313"/>
      <c r="EQ248" s="313"/>
      <c r="ER248" s="313"/>
      <c r="ES248" s="314"/>
    </row>
    <row r="249" spans="2:149" s="88" customFormat="1" ht="11.25" customHeight="1">
      <c r="B249" s="89">
        <v>1</v>
      </c>
      <c r="C249" s="332">
        <v>2</v>
      </c>
      <c r="D249" s="332"/>
      <c r="E249" s="332"/>
      <c r="F249" s="332"/>
      <c r="G249" s="332"/>
      <c r="H249" s="332"/>
      <c r="I249" s="332"/>
      <c r="J249" s="332"/>
      <c r="K249" s="332"/>
      <c r="L249" s="332"/>
      <c r="M249" s="332"/>
      <c r="N249" s="332"/>
      <c r="O249" s="332"/>
      <c r="P249" s="332"/>
      <c r="Q249" s="332"/>
      <c r="R249" s="332"/>
      <c r="S249" s="332"/>
      <c r="T249" s="332"/>
      <c r="U249" s="332"/>
      <c r="V249" s="332"/>
      <c r="W249" s="332"/>
      <c r="X249" s="332">
        <v>3</v>
      </c>
      <c r="Y249" s="332"/>
      <c r="Z249" s="332"/>
      <c r="AA249" s="332"/>
      <c r="AB249" s="332"/>
      <c r="AC249" s="332"/>
      <c r="AD249" s="332"/>
      <c r="AE249" s="332"/>
      <c r="AF249" s="332"/>
      <c r="AG249" s="332">
        <v>4</v>
      </c>
      <c r="AH249" s="332"/>
      <c r="AI249" s="332"/>
      <c r="AJ249" s="332"/>
      <c r="AK249" s="332"/>
      <c r="AL249" s="332"/>
      <c r="AM249" s="332"/>
      <c r="AN249" s="332"/>
      <c r="AO249" s="332"/>
      <c r="AP249" s="332"/>
      <c r="AQ249" s="332"/>
      <c r="AR249" s="332">
        <v>5</v>
      </c>
      <c r="AS249" s="332"/>
      <c r="AT249" s="332"/>
      <c r="AU249" s="332"/>
      <c r="AV249" s="332"/>
      <c r="AW249" s="332"/>
      <c r="AX249" s="332"/>
      <c r="AY249" s="332"/>
      <c r="AZ249" s="332"/>
      <c r="BA249" s="332"/>
      <c r="BB249" s="332"/>
      <c r="BC249" s="332"/>
      <c r="BD249" s="332"/>
      <c r="BE249" s="332">
        <v>6</v>
      </c>
      <c r="BF249" s="332"/>
      <c r="BG249" s="332"/>
      <c r="BH249" s="332"/>
      <c r="BI249" s="332"/>
      <c r="BJ249" s="332"/>
      <c r="BK249" s="332"/>
      <c r="BL249" s="332"/>
      <c r="BM249" s="332"/>
      <c r="BN249" s="332"/>
      <c r="BO249" s="332"/>
      <c r="BP249" s="332"/>
      <c r="BQ249" s="332"/>
      <c r="BR249" s="332"/>
      <c r="BS249" s="332"/>
      <c r="BT249" s="332">
        <v>7</v>
      </c>
      <c r="BU249" s="332"/>
      <c r="BV249" s="332"/>
      <c r="BW249" s="332"/>
      <c r="BX249" s="332"/>
      <c r="BY249" s="332"/>
      <c r="BZ249" s="332"/>
      <c r="CA249" s="332"/>
      <c r="CB249" s="332"/>
      <c r="CC249" s="332"/>
      <c r="CD249" s="332"/>
      <c r="CE249" s="332"/>
      <c r="CF249" s="332"/>
      <c r="CG249" s="332"/>
      <c r="CH249" s="332">
        <v>8</v>
      </c>
      <c r="CI249" s="332"/>
      <c r="CJ249" s="332"/>
      <c r="CK249" s="332"/>
      <c r="CL249" s="332"/>
      <c r="CM249" s="332"/>
      <c r="CN249" s="332"/>
      <c r="CO249" s="332"/>
      <c r="CP249" s="332"/>
      <c r="CQ249" s="332"/>
      <c r="CR249" s="332"/>
      <c r="CS249" s="332"/>
      <c r="CT249" s="332"/>
      <c r="CU249" s="332"/>
      <c r="CV249" s="332">
        <v>9</v>
      </c>
      <c r="CW249" s="332"/>
      <c r="CX249" s="332"/>
      <c r="CY249" s="332"/>
      <c r="CZ249" s="332"/>
      <c r="DA249" s="332"/>
      <c r="DB249" s="332"/>
      <c r="DC249" s="332"/>
      <c r="DD249" s="332"/>
      <c r="DE249" s="332"/>
      <c r="DF249" s="332"/>
      <c r="DG249" s="332"/>
      <c r="DH249" s="332"/>
      <c r="DI249" s="332"/>
      <c r="DJ249" s="332"/>
      <c r="DK249" s="332"/>
      <c r="DL249" s="332"/>
      <c r="DM249" s="332"/>
      <c r="DN249" s="332"/>
      <c r="DO249" s="332"/>
      <c r="DP249" s="332"/>
      <c r="DQ249" s="332"/>
      <c r="DR249" s="332"/>
      <c r="DS249" s="332"/>
      <c r="DT249" s="332"/>
      <c r="DU249" s="332"/>
      <c r="DV249" s="332"/>
      <c r="DW249" s="332"/>
      <c r="DX249" s="332"/>
      <c r="DY249" s="332"/>
      <c r="DZ249" s="332"/>
      <c r="EA249" s="332"/>
      <c r="EB249" s="332"/>
      <c r="EC249" s="332"/>
      <c r="ED249" s="332"/>
      <c r="EE249" s="332"/>
      <c r="EF249" s="332"/>
      <c r="EG249" s="332"/>
      <c r="EH249" s="332"/>
      <c r="EI249" s="332"/>
      <c r="EJ249" s="332"/>
      <c r="EK249" s="332"/>
      <c r="EL249" s="332"/>
      <c r="EM249" s="332"/>
      <c r="EN249" s="332"/>
      <c r="EO249" s="332"/>
      <c r="EP249" s="332"/>
      <c r="EQ249" s="332"/>
      <c r="ER249" s="332"/>
      <c r="ES249" s="332"/>
    </row>
    <row r="250" spans="1:183" ht="11.2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</row>
    <row r="251" spans="1:183" ht="11.25" customHeight="1">
      <c r="A251"/>
      <c r="B251" s="316" t="s">
        <v>135</v>
      </c>
      <c r="C251" s="316"/>
      <c r="D251" s="316"/>
      <c r="E251" s="316"/>
      <c r="F251" s="316"/>
      <c r="G251" s="316"/>
      <c r="H251" s="316"/>
      <c r="I251" s="316"/>
      <c r="J251" s="316"/>
      <c r="K251" s="316"/>
      <c r="L251" s="316"/>
      <c r="M251" s="316"/>
      <c r="N251" s="316"/>
      <c r="O251" s="316"/>
      <c r="P251" s="316"/>
      <c r="Q251" s="316"/>
      <c r="R251" s="316"/>
      <c r="S251" s="316"/>
      <c r="T251" s="316"/>
      <c r="U251" s="316"/>
      <c r="V251" s="316"/>
      <c r="W251" s="316"/>
      <c r="X251" s="316"/>
      <c r="Y251" s="316"/>
      <c r="Z251" s="316"/>
      <c r="AA251" s="316"/>
      <c r="AB251" s="316"/>
      <c r="AC251" s="316"/>
      <c r="AD251" s="316"/>
      <c r="AE251" s="316"/>
      <c r="AF251" s="316"/>
      <c r="AG251" s="316"/>
      <c r="AH251" s="316"/>
      <c r="AI251" s="316"/>
      <c r="AJ251" s="316"/>
      <c r="AK251" s="316"/>
      <c r="AL251" s="316"/>
      <c r="AM251" s="316"/>
      <c r="AN251" s="316"/>
      <c r="AO251" s="316"/>
      <c r="AP251" s="316"/>
      <c r="AQ251" s="316"/>
      <c r="AR251" s="316"/>
      <c r="AS251" s="316"/>
      <c r="AT251" s="316"/>
      <c r="AU251" s="316"/>
      <c r="AV251" s="316"/>
      <c r="AW251" s="316"/>
      <c r="AX251" s="316"/>
      <c r="AY251" s="316"/>
      <c r="AZ251" s="316"/>
      <c r="BA251" s="316"/>
      <c r="BB251" s="316"/>
      <c r="BC251" s="316"/>
      <c r="BD251" s="316"/>
      <c r="BE251" s="316"/>
      <c r="BF251" s="316"/>
      <c r="BG251" s="316"/>
      <c r="BH251" s="316"/>
      <c r="BI251" s="316"/>
      <c r="BJ251" s="316"/>
      <c r="BK251" s="316"/>
      <c r="BL251" s="316"/>
      <c r="BM251" s="316"/>
      <c r="BN251" s="316"/>
      <c r="BO251" s="316"/>
      <c r="BP251" s="316"/>
      <c r="BQ251" s="316"/>
      <c r="BR251" s="316"/>
      <c r="BS251" s="316"/>
      <c r="BT251" s="316"/>
      <c r="BU251" s="316"/>
      <c r="BV251" s="316"/>
      <c r="BW251" s="316"/>
      <c r="BX251" s="316"/>
      <c r="BY251" s="316"/>
      <c r="BZ251" s="316"/>
      <c r="CA251" s="316"/>
      <c r="CB251" s="316"/>
      <c r="CC251" s="316"/>
      <c r="CD251" s="316"/>
      <c r="CE251" s="316"/>
      <c r="CF251" s="316"/>
      <c r="CG251" s="316"/>
      <c r="CH251" s="316"/>
      <c r="CI251" s="316"/>
      <c r="CJ251" s="316"/>
      <c r="CK251" s="316"/>
      <c r="CL251" s="316"/>
      <c r="CM251" s="316"/>
      <c r="CN251" s="316"/>
      <c r="CO251" s="316"/>
      <c r="CP251" s="316"/>
      <c r="CQ251" s="316"/>
      <c r="CR251" s="316"/>
      <c r="CS251" s="316"/>
      <c r="CT251" s="316"/>
      <c r="CU251" s="316"/>
      <c r="CV251" s="316"/>
      <c r="CW251" s="316"/>
      <c r="CX251" s="316"/>
      <c r="CY251" s="316"/>
      <c r="CZ251" s="316"/>
      <c r="DA251" s="316"/>
      <c r="DB251" s="316"/>
      <c r="DC251" s="316"/>
      <c r="DD251" s="316"/>
      <c r="DE251" s="316"/>
      <c r="DF251" s="316"/>
      <c r="DG251" s="316"/>
      <c r="DH251" s="316"/>
      <c r="DI251" s="316"/>
      <c r="DJ251" s="316"/>
      <c r="DK251" s="316"/>
      <c r="DL251" s="316"/>
      <c r="DM251" s="316"/>
      <c r="DN251" s="316"/>
      <c r="DO251" s="316"/>
      <c r="DP251" s="316"/>
      <c r="DQ251" s="316"/>
      <c r="DR251" s="316"/>
      <c r="DS251" s="316"/>
      <c r="DT251" s="316"/>
      <c r="DU251" s="316"/>
      <c r="DV251" s="316"/>
      <c r="DW251" s="316"/>
      <c r="DX251" s="316"/>
      <c r="DY251" s="316"/>
      <c r="DZ251" s="316"/>
      <c r="EA251" s="316"/>
      <c r="EB251" s="316"/>
      <c r="EC251" s="316"/>
      <c r="ED251" s="316"/>
      <c r="EE251" s="316"/>
      <c r="EF251" s="316"/>
      <c r="EG251" s="316"/>
      <c r="EH251" s="316"/>
      <c r="EI251" s="316"/>
      <c r="EJ251" s="316"/>
      <c r="EK251" s="316"/>
      <c r="EL251" s="316"/>
      <c r="EM251" s="316"/>
      <c r="EN251" s="316"/>
      <c r="EO251" s="316"/>
      <c r="EP251" s="316"/>
      <c r="EQ251" s="316"/>
      <c r="ER251" s="316"/>
      <c r="ES251" s="316"/>
      <c r="ET251" s="316"/>
      <c r="EU251" s="316"/>
      <c r="EV251" s="316"/>
      <c r="EW251" s="316"/>
      <c r="EX251" s="316"/>
      <c r="EY251" s="316"/>
      <c r="EZ251" s="316"/>
      <c r="FA251" s="316"/>
      <c r="FB251" s="316"/>
      <c r="FC251" s="316"/>
      <c r="FD251" s="316"/>
      <c r="FE251" s="316"/>
      <c r="FF251" s="316"/>
      <c r="FG251" s="316"/>
      <c r="FH251" s="316"/>
      <c r="FI251" s="316"/>
      <c r="FJ251" s="316"/>
      <c r="FK251" s="316"/>
      <c r="FL251" s="316"/>
      <c r="FM251" s="316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</row>
    <row r="252" spans="1:183" ht="11.2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</row>
    <row r="253" spans="1:183" ht="105.75" customHeight="1">
      <c r="A253"/>
      <c r="B253" s="276" t="s">
        <v>196</v>
      </c>
      <c r="C253" s="277"/>
      <c r="D253" s="277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  <c r="AA253" s="277"/>
      <c r="AB253" s="277"/>
      <c r="AC253" s="277"/>
      <c r="AD253" s="277"/>
      <c r="AE253" s="277"/>
      <c r="AF253" s="277"/>
      <c r="AG253" s="277"/>
      <c r="AH253" s="277"/>
      <c r="AI253" s="277"/>
      <c r="AJ253" s="277"/>
      <c r="AK253" s="277"/>
      <c r="AL253" s="277"/>
      <c r="AM253" s="277"/>
      <c r="AN253" s="277"/>
      <c r="AO253" s="277"/>
      <c r="AP253" s="277"/>
      <c r="AQ253" s="277"/>
      <c r="AR253" s="277"/>
      <c r="AS253" s="277"/>
      <c r="AT253" s="277"/>
      <c r="AU253" s="277"/>
      <c r="AV253" s="277"/>
      <c r="AW253" s="277"/>
      <c r="AX253" s="277"/>
      <c r="AY253" s="277"/>
      <c r="AZ253" s="277"/>
      <c r="BA253" s="277"/>
      <c r="BB253" s="277"/>
      <c r="BC253" s="277"/>
      <c r="BD253" s="277"/>
      <c r="BE253" s="277"/>
      <c r="BF253" s="277"/>
      <c r="BG253" s="277"/>
      <c r="BH253" s="277"/>
      <c r="BI253" s="277"/>
      <c r="BJ253" s="277"/>
      <c r="BK253" s="277"/>
      <c r="BL253" s="277"/>
      <c r="BM253" s="277"/>
      <c r="BN253" s="277"/>
      <c r="BO253" s="277"/>
      <c r="BP253" s="277"/>
      <c r="BQ253" s="277"/>
      <c r="BR253" s="277"/>
      <c r="BS253" s="277"/>
      <c r="BT253" s="277"/>
      <c r="BU253" s="277"/>
      <c r="BV253" s="277"/>
      <c r="BW253" s="277"/>
      <c r="BX253" s="277"/>
      <c r="BY253" s="277"/>
      <c r="BZ253" s="277"/>
      <c r="CA253" s="277"/>
      <c r="CB253" s="277"/>
      <c r="CC253" s="277"/>
      <c r="CD253" s="277"/>
      <c r="CE253" s="277"/>
      <c r="CF253" s="277"/>
      <c r="CG253" s="277"/>
      <c r="CH253" s="277"/>
      <c r="CI253" s="277"/>
      <c r="CJ253" s="277"/>
      <c r="CK253" s="277"/>
      <c r="CL253" s="277"/>
      <c r="CM253" s="277"/>
      <c r="CN253" s="277"/>
      <c r="CO253" s="277"/>
      <c r="CP253" s="277"/>
      <c r="CQ253" s="277"/>
      <c r="CR253" s="277"/>
      <c r="CS253" s="277"/>
      <c r="CT253" s="277"/>
      <c r="CU253" s="277"/>
      <c r="CV253" s="277"/>
      <c r="CW253" s="277"/>
      <c r="CX253" s="277"/>
      <c r="CY253" s="277"/>
      <c r="CZ253" s="277"/>
      <c r="DA253" s="277"/>
      <c r="DB253" s="277"/>
      <c r="DC253" s="277"/>
      <c r="DD253" s="277"/>
      <c r="DE253" s="277"/>
      <c r="DF253" s="277"/>
      <c r="DG253" s="277"/>
      <c r="DH253" s="277"/>
      <c r="DI253" s="277"/>
      <c r="DJ253" s="277"/>
      <c r="DK253" s="277"/>
      <c r="DL253" s="277"/>
      <c r="DM253" s="277"/>
      <c r="DN253" s="277"/>
      <c r="DO253" s="277"/>
      <c r="DP253" s="277"/>
      <c r="DQ253" s="277"/>
      <c r="DR253" s="277"/>
      <c r="DS253" s="277"/>
      <c r="DT253" s="277"/>
      <c r="DU253" s="277"/>
      <c r="DV253" s="277"/>
      <c r="DW253" s="277"/>
      <c r="DX253" s="277"/>
      <c r="DY253" s="277"/>
      <c r="DZ253" s="277"/>
      <c r="EA253" s="277"/>
      <c r="EB253" s="277"/>
      <c r="EC253" s="277"/>
      <c r="ED253" s="277"/>
      <c r="EE253" s="277"/>
      <c r="EF253" s="277"/>
      <c r="EG253" s="277"/>
      <c r="EH253" s="277"/>
      <c r="EI253" s="277"/>
      <c r="EJ253" s="277"/>
      <c r="EK253" s="277"/>
      <c r="EL253" s="277"/>
      <c r="EM253" s="277"/>
      <c r="EN253" s="277"/>
      <c r="EO253" s="277"/>
      <c r="EP253" s="277"/>
      <c r="EQ253" s="277"/>
      <c r="ER253" s="277"/>
      <c r="ES253" s="277"/>
      <c r="ET253" s="277"/>
      <c r="EU253" s="277"/>
      <c r="EV253" s="277"/>
      <c r="EW253" s="277"/>
      <c r="EX253" s="277"/>
      <c r="EY253" s="277"/>
      <c r="EZ253" s="277"/>
      <c r="FA253" s="277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</row>
    <row r="254" spans="1:183" ht="11.25" customHeight="1">
      <c r="A254"/>
      <c r="B254" s="316" t="s">
        <v>197</v>
      </c>
      <c r="C254" s="316"/>
      <c r="D254" s="316"/>
      <c r="E254" s="316"/>
      <c r="F254" s="316"/>
      <c r="G254" s="316"/>
      <c r="H254" s="316"/>
      <c r="I254" s="316"/>
      <c r="J254" s="316"/>
      <c r="K254" s="316"/>
      <c r="L254" s="316"/>
      <c r="M254" s="316"/>
      <c r="N254" s="316"/>
      <c r="O254" s="316"/>
      <c r="P254" s="316"/>
      <c r="Q254" s="316"/>
      <c r="R254" s="316"/>
      <c r="S254" s="316"/>
      <c r="T254" s="316"/>
      <c r="U254" s="316"/>
      <c r="V254" s="316"/>
      <c r="W254" s="316"/>
      <c r="X254" s="316"/>
      <c r="Y254" s="316"/>
      <c r="Z254" s="316"/>
      <c r="AA254" s="316"/>
      <c r="AB254" s="316"/>
      <c r="AC254" s="316"/>
      <c r="AD254" s="316"/>
      <c r="AE254" s="316"/>
      <c r="AF254" s="316"/>
      <c r="AG254" s="316"/>
      <c r="AH254" s="316"/>
      <c r="AI254" s="316"/>
      <c r="AJ254" s="316"/>
      <c r="AK254" s="316"/>
      <c r="AL254" s="316"/>
      <c r="AM254" s="316"/>
      <c r="AN254" s="316"/>
      <c r="AO254" s="316"/>
      <c r="AP254" s="316"/>
      <c r="AQ254" s="316"/>
      <c r="AR254" s="316"/>
      <c r="AS254" s="316"/>
      <c r="AT254" s="316"/>
      <c r="AU254" s="316"/>
      <c r="AV254" s="316"/>
      <c r="AW254" s="316"/>
      <c r="AX254" s="316"/>
      <c r="AY254" s="316"/>
      <c r="AZ254" s="316"/>
      <c r="BA254" s="316"/>
      <c r="BB254" s="316"/>
      <c r="BC254" s="316"/>
      <c r="BD254" s="316"/>
      <c r="BE254" s="316"/>
      <c r="BF254" s="316"/>
      <c r="BG254" s="316"/>
      <c r="BH254" s="316"/>
      <c r="BI254" s="316"/>
      <c r="BJ254" s="316"/>
      <c r="BK254" s="316"/>
      <c r="BL254" s="316"/>
      <c r="BM254" s="316"/>
      <c r="BN254" s="316"/>
      <c r="BO254" s="316"/>
      <c r="BP254" s="316"/>
      <c r="BQ254" s="316"/>
      <c r="BR254" s="316"/>
      <c r="BS254" s="316"/>
      <c r="BT254" s="316"/>
      <c r="BU254" s="316"/>
      <c r="BV254" s="316"/>
      <c r="BW254" s="316"/>
      <c r="BX254" s="316"/>
      <c r="BY254" s="316"/>
      <c r="BZ254" s="316"/>
      <c r="CA254" s="316"/>
      <c r="CB254" s="316"/>
      <c r="CC254" s="316"/>
      <c r="CD254" s="316"/>
      <c r="CE254" s="316"/>
      <c r="CF254" s="316"/>
      <c r="CG254" s="316"/>
      <c r="CH254" s="316"/>
      <c r="CI254" s="316"/>
      <c r="CJ254" s="316"/>
      <c r="CK254" s="316"/>
      <c r="CL254" s="316"/>
      <c r="CM254" s="316"/>
      <c r="CN254" s="316"/>
      <c r="CO254" s="316"/>
      <c r="CP254" s="316"/>
      <c r="CQ254" s="316"/>
      <c r="CR254" s="316"/>
      <c r="CS254" s="316"/>
      <c r="CT254" s="316"/>
      <c r="CU254" s="316"/>
      <c r="CV254" s="316"/>
      <c r="CW254" s="316"/>
      <c r="CX254" s="316"/>
      <c r="CY254" s="316"/>
      <c r="CZ254" s="316"/>
      <c r="DA254" s="316"/>
      <c r="DB254" s="316"/>
      <c r="DC254" s="316"/>
      <c r="DD254" s="316"/>
      <c r="DE254" s="316"/>
      <c r="DF254" s="316"/>
      <c r="DG254" s="316"/>
      <c r="DH254" s="316"/>
      <c r="DI254" s="316"/>
      <c r="DJ254" s="316"/>
      <c r="DK254" s="316"/>
      <c r="DL254" s="316"/>
      <c r="DM254" s="316"/>
      <c r="DN254" s="316"/>
      <c r="DO254" s="316"/>
      <c r="DP254" s="316"/>
      <c r="DQ254" s="316"/>
      <c r="DR254" s="316"/>
      <c r="DS254" s="316"/>
      <c r="DT254" s="316"/>
      <c r="DU254" s="316"/>
      <c r="DV254" s="316"/>
      <c r="DW254" s="316"/>
      <c r="DX254" s="316"/>
      <c r="DY254" s="316"/>
      <c r="DZ254" s="316"/>
      <c r="EA254" s="316"/>
      <c r="EB254" s="316"/>
      <c r="EC254" s="316"/>
      <c r="ED254" s="316"/>
      <c r="EE254" s="316"/>
      <c r="EF254" s="316"/>
      <c r="EG254" s="316"/>
      <c r="EH254" s="316"/>
      <c r="EI254" s="316"/>
      <c r="EJ254" s="316"/>
      <c r="EK254" s="316"/>
      <c r="EL254" s="316"/>
      <c r="EM254" s="316"/>
      <c r="EN254" s="316"/>
      <c r="EO254" s="316"/>
      <c r="EP254" s="316"/>
      <c r="EQ254" s="316"/>
      <c r="ER254" s="316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</row>
    <row r="255" spans="1:183" ht="11.2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</row>
    <row r="256" spans="1:183" ht="11.25" customHeight="1">
      <c r="A256"/>
      <c r="B256" s="316" t="s">
        <v>198</v>
      </c>
      <c r="C256" s="316"/>
      <c r="D256" s="316"/>
      <c r="E256" s="316"/>
      <c r="F256" s="316"/>
      <c r="G256" s="316"/>
      <c r="H256" s="316"/>
      <c r="I256" s="316"/>
      <c r="J256" s="316"/>
      <c r="K256" s="316"/>
      <c r="L256" s="316"/>
      <c r="M256" s="316"/>
      <c r="N256" s="316"/>
      <c r="O256" s="316"/>
      <c r="P256" s="316"/>
      <c r="Q256" s="316"/>
      <c r="R256" s="316"/>
      <c r="S256" s="316"/>
      <c r="T256" s="316"/>
      <c r="U256" s="316"/>
      <c r="V256" s="316"/>
      <c r="W256" s="316"/>
      <c r="X256" s="316"/>
      <c r="Y256" s="316"/>
      <c r="Z256" s="316"/>
      <c r="AA256" s="316"/>
      <c r="AB256" s="316"/>
      <c r="AC256" s="316"/>
      <c r="AD256" s="316"/>
      <c r="AE256" s="316"/>
      <c r="AF256" s="316"/>
      <c r="AG256" s="316"/>
      <c r="AH256" s="316"/>
      <c r="AI256" s="316"/>
      <c r="AJ256" s="316"/>
      <c r="AK256" s="316"/>
      <c r="AL256" s="316"/>
      <c r="AM256" s="316"/>
      <c r="AN256" s="316"/>
      <c r="AO256" s="316"/>
      <c r="AP256" s="316"/>
      <c r="AQ256" s="316"/>
      <c r="AR256" s="316"/>
      <c r="AS256" s="316"/>
      <c r="AT256" s="316"/>
      <c r="AU256" s="316"/>
      <c r="AV256" s="316"/>
      <c r="AW256" s="316"/>
      <c r="AX256" s="316"/>
      <c r="AY256" s="316"/>
      <c r="AZ256" s="316"/>
      <c r="BA256" s="316"/>
      <c r="BB256" s="316"/>
      <c r="BC256" s="316"/>
      <c r="BD256" s="316"/>
      <c r="BE256" s="316"/>
      <c r="BF256" s="316"/>
      <c r="BG256" s="316"/>
      <c r="BH256" s="316"/>
      <c r="BI256" s="316"/>
      <c r="BJ256" s="316"/>
      <c r="BK256" s="316"/>
      <c r="BL256" s="316"/>
      <c r="BM256" s="316"/>
      <c r="BN256" s="316"/>
      <c r="BO256" s="316"/>
      <c r="BP256" s="316"/>
      <c r="BQ256" s="316"/>
      <c r="BR256" s="316"/>
      <c r="BS256" s="316"/>
      <c r="BT256" s="316"/>
      <c r="BU256" s="316"/>
      <c r="BV256" s="316"/>
      <c r="BW256" s="316"/>
      <c r="BX256" s="316"/>
      <c r="BY256" s="316"/>
      <c r="BZ256" s="316"/>
      <c r="CA256" s="316"/>
      <c r="CB256" s="316"/>
      <c r="CC256" s="316"/>
      <c r="CD256" s="316"/>
      <c r="CE256" s="316"/>
      <c r="CF256" s="316"/>
      <c r="CG256" s="316"/>
      <c r="CH256" s="316"/>
      <c r="CI256" s="316"/>
      <c r="CJ256" s="316"/>
      <c r="CK256" s="316"/>
      <c r="CL256" s="316"/>
      <c r="CM256" s="316"/>
      <c r="CN256" s="316"/>
      <c r="CO256" s="316"/>
      <c r="CP256" s="316"/>
      <c r="CQ256" s="316"/>
      <c r="CR256" s="316"/>
      <c r="CS256" s="316"/>
      <c r="CT256" s="316"/>
      <c r="CU256" s="316"/>
      <c r="CV256" s="316"/>
      <c r="CW256" s="316"/>
      <c r="CX256" s="316"/>
      <c r="CY256" s="316"/>
      <c r="CZ256" s="316"/>
      <c r="DA256" s="316"/>
      <c r="DB256" s="316"/>
      <c r="DC256" s="316"/>
      <c r="DD256" s="316"/>
      <c r="DE256" s="316"/>
      <c r="DF256" s="316"/>
      <c r="DG256" s="316"/>
      <c r="DH256" s="316"/>
      <c r="DI256" s="316"/>
      <c r="DJ256" s="316"/>
      <c r="DK256" s="316"/>
      <c r="DL256" s="316"/>
      <c r="DM256" s="316"/>
      <c r="DN256" s="316"/>
      <c r="DO256" s="31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</row>
    <row r="257" spans="1:183" ht="11.2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 s="87"/>
      <c r="ET257" s="87"/>
      <c r="EU257" s="87"/>
      <c r="EV257" s="87"/>
      <c r="EW257" s="87"/>
      <c r="EX257" s="87"/>
      <c r="EY257" s="87"/>
      <c r="EZ257" s="87"/>
      <c r="FA257" s="87" t="s">
        <v>100</v>
      </c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</row>
    <row r="258" spans="2:143" s="88" customFormat="1" ht="42.75" customHeight="1">
      <c r="B258" s="311" t="s">
        <v>17</v>
      </c>
      <c r="C258" s="311" t="s">
        <v>136</v>
      </c>
      <c r="D258" s="311"/>
      <c r="E258" s="311"/>
      <c r="F258" s="311"/>
      <c r="G258" s="311"/>
      <c r="H258" s="311"/>
      <c r="I258" s="311" t="s">
        <v>19</v>
      </c>
      <c r="J258" s="311"/>
      <c r="K258" s="311"/>
      <c r="L258" s="311"/>
      <c r="M258" s="311"/>
      <c r="N258" s="311"/>
      <c r="O258" s="311"/>
      <c r="P258" s="311"/>
      <c r="Q258" s="311"/>
      <c r="R258" s="311"/>
      <c r="S258" s="311"/>
      <c r="T258" s="311"/>
      <c r="U258" s="311"/>
      <c r="V258" s="311"/>
      <c r="W258" s="311"/>
      <c r="X258" s="311"/>
      <c r="Y258" s="311" t="s">
        <v>137</v>
      </c>
      <c r="Z258" s="311"/>
      <c r="AA258" s="311"/>
      <c r="AB258" s="311"/>
      <c r="AC258" s="311"/>
      <c r="AD258" s="311"/>
      <c r="AE258" s="311"/>
      <c r="AF258" s="311"/>
      <c r="AG258" s="311"/>
      <c r="AH258" s="311"/>
      <c r="AI258" s="311"/>
      <c r="AJ258" s="311"/>
      <c r="AK258" s="311"/>
      <c r="AL258" s="311"/>
      <c r="AM258" s="311" t="s">
        <v>138</v>
      </c>
      <c r="AN258" s="311"/>
      <c r="AO258" s="311"/>
      <c r="AP258" s="311"/>
      <c r="AQ258" s="311"/>
      <c r="AR258" s="311"/>
      <c r="AS258" s="311"/>
      <c r="AT258" s="311"/>
      <c r="AU258" s="311"/>
      <c r="AV258" s="311"/>
      <c r="AW258" s="311"/>
      <c r="AX258" s="311"/>
      <c r="AY258" s="311" t="s">
        <v>199</v>
      </c>
      <c r="AZ258" s="311"/>
      <c r="BA258" s="311"/>
      <c r="BB258" s="311"/>
      <c r="BC258" s="311"/>
      <c r="BD258" s="311"/>
      <c r="BE258" s="311"/>
      <c r="BF258" s="311"/>
      <c r="BG258" s="311"/>
      <c r="BH258" s="311"/>
      <c r="BI258" s="311"/>
      <c r="BJ258" s="311"/>
      <c r="BK258" s="311"/>
      <c r="BL258" s="311"/>
      <c r="BM258" s="311"/>
      <c r="BN258" s="331" t="s">
        <v>139</v>
      </c>
      <c r="BO258" s="331"/>
      <c r="BP258" s="331"/>
      <c r="BQ258" s="331"/>
      <c r="BR258" s="331"/>
      <c r="BS258" s="331"/>
      <c r="BT258" s="331"/>
      <c r="BU258" s="331"/>
      <c r="BV258" s="331"/>
      <c r="BW258" s="331"/>
      <c r="BX258" s="331"/>
      <c r="BY258" s="331"/>
      <c r="BZ258" s="331"/>
      <c r="CA258" s="311" t="s">
        <v>140</v>
      </c>
      <c r="CB258" s="311"/>
      <c r="CC258" s="311"/>
      <c r="CD258" s="311"/>
      <c r="CE258" s="311"/>
      <c r="CF258" s="311"/>
      <c r="CG258" s="311"/>
      <c r="CH258" s="311"/>
      <c r="CI258" s="311"/>
      <c r="CJ258" s="311"/>
      <c r="CK258" s="311"/>
      <c r="CL258" s="311"/>
      <c r="CM258" s="311"/>
      <c r="CN258" s="311"/>
      <c r="CO258" s="289" t="s">
        <v>141</v>
      </c>
      <c r="CP258" s="289"/>
      <c r="CQ258" s="289"/>
      <c r="CR258" s="289"/>
      <c r="CS258" s="289"/>
      <c r="CT258" s="289"/>
      <c r="CU258" s="289"/>
      <c r="CV258" s="289"/>
      <c r="CW258" s="289"/>
      <c r="CX258" s="289"/>
      <c r="CY258" s="289"/>
      <c r="CZ258" s="289"/>
      <c r="DA258" s="289"/>
      <c r="DB258" s="289"/>
      <c r="DC258" s="289"/>
      <c r="DD258" s="289"/>
      <c r="DE258" s="289"/>
      <c r="DF258" s="289"/>
      <c r="DG258" s="289"/>
      <c r="DH258" s="289"/>
      <c r="DI258" s="289"/>
      <c r="DJ258" s="289"/>
      <c r="DK258" s="289"/>
      <c r="DL258" s="289"/>
      <c r="DM258" s="289"/>
      <c r="DN258" s="289"/>
      <c r="DO258" s="289"/>
      <c r="DP258" s="289"/>
      <c r="DQ258" s="289"/>
      <c r="DR258" s="289"/>
      <c r="DS258" s="289"/>
      <c r="DT258" s="289"/>
      <c r="DU258" s="289"/>
      <c r="DV258" s="289"/>
      <c r="DW258" s="289"/>
      <c r="DX258" s="311" t="s">
        <v>142</v>
      </c>
      <c r="DY258" s="311"/>
      <c r="DZ258" s="311"/>
      <c r="EA258" s="311"/>
      <c r="EB258" s="311"/>
      <c r="EC258" s="311"/>
      <c r="ED258" s="311"/>
      <c r="EE258" s="311"/>
      <c r="EF258" s="311"/>
      <c r="EG258" s="311"/>
      <c r="EH258" s="311"/>
      <c r="EI258" s="311"/>
      <c r="EJ258" s="311"/>
      <c r="EK258" s="311"/>
      <c r="EL258" s="311"/>
      <c r="EM258" s="311"/>
    </row>
    <row r="259" spans="2:143" s="88" customFormat="1" ht="38.25" customHeight="1">
      <c r="B259" s="330"/>
      <c r="C259" s="312"/>
      <c r="D259" s="313"/>
      <c r="E259" s="313"/>
      <c r="F259" s="313"/>
      <c r="G259" s="313"/>
      <c r="H259" s="314"/>
      <c r="I259" s="312"/>
      <c r="J259" s="313"/>
      <c r="K259" s="313"/>
      <c r="L259" s="313"/>
      <c r="M259" s="313"/>
      <c r="N259" s="313"/>
      <c r="O259" s="313"/>
      <c r="P259" s="313"/>
      <c r="Q259" s="313"/>
      <c r="R259" s="313"/>
      <c r="S259" s="313"/>
      <c r="T259" s="313"/>
      <c r="U259" s="313"/>
      <c r="V259" s="313"/>
      <c r="W259" s="313"/>
      <c r="X259" s="314"/>
      <c r="Y259" s="312"/>
      <c r="Z259" s="313"/>
      <c r="AA259" s="313"/>
      <c r="AB259" s="313"/>
      <c r="AC259" s="313"/>
      <c r="AD259" s="313"/>
      <c r="AE259" s="313"/>
      <c r="AF259" s="313"/>
      <c r="AG259" s="313"/>
      <c r="AH259" s="313"/>
      <c r="AI259" s="313"/>
      <c r="AJ259" s="313"/>
      <c r="AK259" s="313"/>
      <c r="AL259" s="314"/>
      <c r="AM259" s="312"/>
      <c r="AN259" s="313"/>
      <c r="AO259" s="313"/>
      <c r="AP259" s="313"/>
      <c r="AQ259" s="313"/>
      <c r="AR259" s="313"/>
      <c r="AS259" s="313"/>
      <c r="AT259" s="313"/>
      <c r="AU259" s="313"/>
      <c r="AV259" s="313"/>
      <c r="AW259" s="313"/>
      <c r="AX259" s="314"/>
      <c r="AY259" s="312"/>
      <c r="AZ259" s="313"/>
      <c r="BA259" s="313"/>
      <c r="BB259" s="313"/>
      <c r="BC259" s="313"/>
      <c r="BD259" s="313"/>
      <c r="BE259" s="313"/>
      <c r="BF259" s="313"/>
      <c r="BG259" s="313"/>
      <c r="BH259" s="313"/>
      <c r="BI259" s="313"/>
      <c r="BJ259" s="313"/>
      <c r="BK259" s="313"/>
      <c r="BL259" s="313"/>
      <c r="BM259" s="314"/>
      <c r="BN259" s="313"/>
      <c r="BO259" s="313"/>
      <c r="BP259" s="313"/>
      <c r="BQ259" s="313"/>
      <c r="BR259" s="313"/>
      <c r="BS259" s="313"/>
      <c r="BT259" s="313"/>
      <c r="BU259" s="313"/>
      <c r="BV259" s="313"/>
      <c r="BW259" s="313"/>
      <c r="BX259" s="313"/>
      <c r="BY259" s="313"/>
      <c r="BZ259" s="314"/>
      <c r="CA259" s="312"/>
      <c r="CB259" s="313"/>
      <c r="CC259" s="313"/>
      <c r="CD259" s="313"/>
      <c r="CE259" s="313"/>
      <c r="CF259" s="313"/>
      <c r="CG259" s="313"/>
      <c r="CH259" s="313"/>
      <c r="CI259" s="313"/>
      <c r="CJ259" s="313"/>
      <c r="CK259" s="313"/>
      <c r="CL259" s="313"/>
      <c r="CM259" s="313"/>
      <c r="CN259" s="314"/>
      <c r="CO259" s="330" t="s">
        <v>143</v>
      </c>
      <c r="CP259" s="330"/>
      <c r="CQ259" s="330"/>
      <c r="CR259" s="330"/>
      <c r="CS259" s="330"/>
      <c r="CT259" s="330"/>
      <c r="CU259" s="330"/>
      <c r="CV259" s="330"/>
      <c r="CW259" s="330"/>
      <c r="CX259" s="330"/>
      <c r="CY259" s="330"/>
      <c r="CZ259" s="330"/>
      <c r="DA259" s="330"/>
      <c r="DB259" s="330"/>
      <c r="DC259" s="330"/>
      <c r="DD259" s="330"/>
      <c r="DE259" s="330"/>
      <c r="DF259" s="288" t="s">
        <v>144</v>
      </c>
      <c r="DG259" s="288"/>
      <c r="DH259" s="288"/>
      <c r="DI259" s="288"/>
      <c r="DJ259" s="288"/>
      <c r="DK259" s="288"/>
      <c r="DL259" s="288"/>
      <c r="DM259" s="288"/>
      <c r="DN259" s="288"/>
      <c r="DO259" s="288"/>
      <c r="DP259" s="288"/>
      <c r="DQ259" s="288"/>
      <c r="DR259" s="288"/>
      <c r="DS259" s="288"/>
      <c r="DT259" s="288"/>
      <c r="DU259" s="288"/>
      <c r="DV259" s="288"/>
      <c r="DW259" s="288"/>
      <c r="DX259" s="312"/>
      <c r="DY259" s="313"/>
      <c r="DZ259" s="313"/>
      <c r="EA259" s="313"/>
      <c r="EB259" s="313"/>
      <c r="EC259" s="313"/>
      <c r="ED259" s="313"/>
      <c r="EE259" s="313"/>
      <c r="EF259" s="313"/>
      <c r="EG259" s="313"/>
      <c r="EH259" s="313"/>
      <c r="EI259" s="313"/>
      <c r="EJ259" s="313"/>
      <c r="EK259" s="313"/>
      <c r="EL259" s="313"/>
      <c r="EM259" s="314"/>
    </row>
    <row r="260" spans="1:183" ht="11.25" customHeight="1">
      <c r="A260"/>
      <c r="B260" s="33">
        <v>1</v>
      </c>
      <c r="C260" s="284">
        <v>2</v>
      </c>
      <c r="D260" s="284"/>
      <c r="E260" s="284"/>
      <c r="F260" s="284"/>
      <c r="G260" s="284"/>
      <c r="H260" s="284"/>
      <c r="I260" s="284">
        <v>3</v>
      </c>
      <c r="J260" s="284"/>
      <c r="K260" s="284"/>
      <c r="L260" s="284"/>
      <c r="M260" s="284"/>
      <c r="N260" s="284"/>
      <c r="O260" s="284"/>
      <c r="P260" s="284"/>
      <c r="Q260" s="284"/>
      <c r="R260" s="284"/>
      <c r="S260" s="284"/>
      <c r="T260" s="284"/>
      <c r="U260" s="284"/>
      <c r="V260" s="284"/>
      <c r="W260" s="284"/>
      <c r="X260" s="284"/>
      <c r="Y260" s="284">
        <v>4</v>
      </c>
      <c r="Z260" s="284"/>
      <c r="AA260" s="284"/>
      <c r="AB260" s="284"/>
      <c r="AC260" s="284"/>
      <c r="AD260" s="284"/>
      <c r="AE260" s="284"/>
      <c r="AF260" s="284"/>
      <c r="AG260" s="284"/>
      <c r="AH260" s="284"/>
      <c r="AI260" s="284"/>
      <c r="AJ260" s="284"/>
      <c r="AK260" s="284"/>
      <c r="AL260" s="284"/>
      <c r="AM260" s="284">
        <v>5</v>
      </c>
      <c r="AN260" s="284"/>
      <c r="AO260" s="284"/>
      <c r="AP260" s="284"/>
      <c r="AQ260" s="284"/>
      <c r="AR260" s="284"/>
      <c r="AS260" s="284"/>
      <c r="AT260" s="284"/>
      <c r="AU260" s="284"/>
      <c r="AV260" s="284"/>
      <c r="AW260" s="284"/>
      <c r="AX260" s="284"/>
      <c r="AY260" s="284">
        <v>6</v>
      </c>
      <c r="AZ260" s="284"/>
      <c r="BA260" s="284"/>
      <c r="BB260" s="284"/>
      <c r="BC260" s="284"/>
      <c r="BD260" s="284"/>
      <c r="BE260" s="284"/>
      <c r="BF260" s="284"/>
      <c r="BG260" s="284"/>
      <c r="BH260" s="284"/>
      <c r="BI260" s="284"/>
      <c r="BJ260" s="284"/>
      <c r="BK260" s="284"/>
      <c r="BL260" s="284"/>
      <c r="BM260" s="284"/>
      <c r="BN260" s="284">
        <v>7</v>
      </c>
      <c r="BO260" s="284"/>
      <c r="BP260" s="284"/>
      <c r="BQ260" s="284"/>
      <c r="BR260" s="284"/>
      <c r="BS260" s="284"/>
      <c r="BT260" s="284"/>
      <c r="BU260" s="284"/>
      <c r="BV260" s="284"/>
      <c r="BW260" s="284"/>
      <c r="BX260" s="284"/>
      <c r="BY260" s="284"/>
      <c r="BZ260" s="284"/>
      <c r="CA260" s="284">
        <v>8</v>
      </c>
      <c r="CB260" s="284"/>
      <c r="CC260" s="284"/>
      <c r="CD260" s="284"/>
      <c r="CE260" s="284"/>
      <c r="CF260" s="284"/>
      <c r="CG260" s="284"/>
      <c r="CH260" s="284"/>
      <c r="CI260" s="284"/>
      <c r="CJ260" s="284"/>
      <c r="CK260" s="284"/>
      <c r="CL260" s="284"/>
      <c r="CM260" s="284"/>
      <c r="CN260" s="284"/>
      <c r="CO260" s="297">
        <v>9</v>
      </c>
      <c r="CP260" s="297"/>
      <c r="CQ260" s="297"/>
      <c r="CR260" s="297"/>
      <c r="CS260" s="297"/>
      <c r="CT260" s="297"/>
      <c r="CU260" s="297"/>
      <c r="CV260" s="297"/>
      <c r="CW260" s="297"/>
      <c r="CX260" s="297"/>
      <c r="CY260" s="297"/>
      <c r="CZ260" s="297"/>
      <c r="DA260" s="297"/>
      <c r="DB260" s="297"/>
      <c r="DC260" s="297"/>
      <c r="DD260" s="297"/>
      <c r="DE260" s="297"/>
      <c r="DF260" s="284">
        <v>10</v>
      </c>
      <c r="DG260" s="284"/>
      <c r="DH260" s="284"/>
      <c r="DI260" s="284"/>
      <c r="DJ260" s="284"/>
      <c r="DK260" s="284"/>
      <c r="DL260" s="284"/>
      <c r="DM260" s="284"/>
      <c r="DN260" s="284"/>
      <c r="DO260" s="284"/>
      <c r="DP260" s="284"/>
      <c r="DQ260" s="284"/>
      <c r="DR260" s="284"/>
      <c r="DS260" s="284"/>
      <c r="DT260" s="284"/>
      <c r="DU260" s="284"/>
      <c r="DV260" s="284"/>
      <c r="DW260" s="284"/>
      <c r="DX260" s="284">
        <v>11</v>
      </c>
      <c r="DY260" s="284"/>
      <c r="DZ260" s="284"/>
      <c r="EA260" s="284"/>
      <c r="EB260" s="284"/>
      <c r="EC260" s="284"/>
      <c r="ED260" s="284"/>
      <c r="EE260" s="284"/>
      <c r="EF260" s="284"/>
      <c r="EG260" s="284"/>
      <c r="EH260" s="284"/>
      <c r="EI260" s="284"/>
      <c r="EJ260" s="284"/>
      <c r="EK260" s="284"/>
      <c r="EL260" s="284"/>
      <c r="EM260" s="284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</row>
    <row r="261" spans="2:143" s="10" customFormat="1" ht="11.25" customHeight="1">
      <c r="B261" s="90" t="str">
        <f>B212</f>
        <v>0810160</v>
      </c>
      <c r="C261" s="324">
        <v>2000</v>
      </c>
      <c r="D261" s="324"/>
      <c r="E261" s="324"/>
      <c r="F261" s="324"/>
      <c r="G261" s="324"/>
      <c r="H261" s="324"/>
      <c r="I261" s="325" t="s">
        <v>145</v>
      </c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325"/>
      <c r="U261" s="325"/>
      <c r="V261" s="325"/>
      <c r="W261" s="325"/>
      <c r="X261" s="325"/>
      <c r="Y261" s="315">
        <f>Y262+Y266+Y277</f>
        <v>16310.24817</v>
      </c>
      <c r="Z261" s="315"/>
      <c r="AA261" s="315"/>
      <c r="AB261" s="315"/>
      <c r="AC261" s="315"/>
      <c r="AD261" s="315"/>
      <c r="AE261" s="315"/>
      <c r="AF261" s="315"/>
      <c r="AG261" s="315"/>
      <c r="AH261" s="315"/>
      <c r="AI261" s="315"/>
      <c r="AJ261" s="315"/>
      <c r="AK261" s="315"/>
      <c r="AL261" s="315"/>
      <c r="AM261" s="315">
        <f>AM262+AM277+AM266</f>
        <v>16310.245649999999</v>
      </c>
      <c r="AN261" s="315"/>
      <c r="AO261" s="315"/>
      <c r="AP261" s="315"/>
      <c r="AQ261" s="315"/>
      <c r="AR261" s="315"/>
      <c r="AS261" s="315"/>
      <c r="AT261" s="315"/>
      <c r="AU261" s="315"/>
      <c r="AV261" s="315"/>
      <c r="AW261" s="315"/>
      <c r="AX261" s="315"/>
      <c r="AY261" s="323"/>
      <c r="AZ261" s="323"/>
      <c r="BA261" s="323"/>
      <c r="BB261" s="323"/>
      <c r="BC261" s="323"/>
      <c r="BD261" s="323"/>
      <c r="BE261" s="323"/>
      <c r="BF261" s="323"/>
      <c r="BG261" s="323"/>
      <c r="BH261" s="323"/>
      <c r="BI261" s="323"/>
      <c r="BJ261" s="323"/>
      <c r="BK261" s="323"/>
      <c r="BL261" s="323"/>
      <c r="BM261" s="323"/>
      <c r="BN261" s="91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3"/>
      <c r="CA261" s="323"/>
      <c r="CB261" s="323"/>
      <c r="CC261" s="323"/>
      <c r="CD261" s="323"/>
      <c r="CE261" s="323"/>
      <c r="CF261" s="323"/>
      <c r="CG261" s="323"/>
      <c r="CH261" s="323"/>
      <c r="CI261" s="323"/>
      <c r="CJ261" s="323"/>
      <c r="CK261" s="323"/>
      <c r="CL261" s="323"/>
      <c r="CM261" s="323"/>
      <c r="CN261" s="323"/>
      <c r="CO261" s="323"/>
      <c r="CP261" s="323"/>
      <c r="CQ261" s="323"/>
      <c r="CR261" s="323"/>
      <c r="CS261" s="323"/>
      <c r="CT261" s="323"/>
      <c r="CU261" s="323"/>
      <c r="CV261" s="323"/>
      <c r="CW261" s="323"/>
      <c r="CX261" s="323"/>
      <c r="CY261" s="323"/>
      <c r="CZ261" s="323"/>
      <c r="DA261" s="323"/>
      <c r="DB261" s="323"/>
      <c r="DC261" s="323"/>
      <c r="DD261" s="323"/>
      <c r="DE261" s="323"/>
      <c r="DF261" s="91"/>
      <c r="DG261" s="92"/>
      <c r="DH261" s="92"/>
      <c r="DI261" s="92"/>
      <c r="DJ261" s="92"/>
      <c r="DK261" s="92"/>
      <c r="DL261" s="92"/>
      <c r="DM261" s="92"/>
      <c r="DN261" s="92"/>
      <c r="DO261" s="92"/>
      <c r="DP261" s="92"/>
      <c r="DQ261" s="92"/>
      <c r="DR261" s="92"/>
      <c r="DS261" s="92"/>
      <c r="DT261" s="92"/>
      <c r="DU261" s="92"/>
      <c r="DV261" s="92"/>
      <c r="DW261" s="93"/>
      <c r="DX261" s="315">
        <f aca="true" t="shared" si="5" ref="DX261:DX283">AM261</f>
        <v>16310.245649999999</v>
      </c>
      <c r="DY261" s="315"/>
      <c r="DZ261" s="315"/>
      <c r="EA261" s="315"/>
      <c r="EB261" s="315"/>
      <c r="EC261" s="315"/>
      <c r="ED261" s="315"/>
      <c r="EE261" s="315"/>
      <c r="EF261" s="315"/>
      <c r="EG261" s="315"/>
      <c r="EH261" s="315"/>
      <c r="EI261" s="315"/>
      <c r="EJ261" s="315"/>
      <c r="EK261" s="315"/>
      <c r="EL261" s="315"/>
      <c r="EM261" s="315"/>
    </row>
    <row r="262" spans="2:143" s="10" customFormat="1" ht="21.75" customHeight="1">
      <c r="B262" s="90" t="str">
        <f>B261</f>
        <v>0810160</v>
      </c>
      <c r="C262" s="324">
        <v>2100</v>
      </c>
      <c r="D262" s="324"/>
      <c r="E262" s="324"/>
      <c r="F262" s="324"/>
      <c r="G262" s="324"/>
      <c r="H262" s="324"/>
      <c r="I262" s="325" t="s">
        <v>146</v>
      </c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325"/>
      <c r="U262" s="325"/>
      <c r="V262" s="325"/>
      <c r="W262" s="325"/>
      <c r="X262" s="325"/>
      <c r="Y262" s="315">
        <f>Y263+Y265</f>
        <v>13662.587</v>
      </c>
      <c r="Z262" s="315"/>
      <c r="AA262" s="315"/>
      <c r="AB262" s="315"/>
      <c r="AC262" s="315"/>
      <c r="AD262" s="315"/>
      <c r="AE262" s="315"/>
      <c r="AF262" s="315"/>
      <c r="AG262" s="315"/>
      <c r="AH262" s="315"/>
      <c r="AI262" s="315"/>
      <c r="AJ262" s="315"/>
      <c r="AK262" s="315"/>
      <c r="AL262" s="315"/>
      <c r="AM262" s="315">
        <f>AM263+AM265</f>
        <v>13662.586749999999</v>
      </c>
      <c r="AN262" s="315"/>
      <c r="AO262" s="315"/>
      <c r="AP262" s="315"/>
      <c r="AQ262" s="315"/>
      <c r="AR262" s="315"/>
      <c r="AS262" s="315"/>
      <c r="AT262" s="315"/>
      <c r="AU262" s="315"/>
      <c r="AV262" s="315"/>
      <c r="AW262" s="315"/>
      <c r="AX262" s="315"/>
      <c r="AY262" s="91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3"/>
      <c r="BN262" s="91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3"/>
      <c r="CA262" s="91"/>
      <c r="CB262" s="92"/>
      <c r="CC262" s="92"/>
      <c r="CD262" s="92"/>
      <c r="CE262" s="92"/>
      <c r="CF262" s="92"/>
      <c r="CG262" s="92"/>
      <c r="CH262" s="92"/>
      <c r="CI262" s="92"/>
      <c r="CJ262" s="92"/>
      <c r="CK262" s="92"/>
      <c r="CL262" s="92"/>
      <c r="CM262" s="92"/>
      <c r="CN262" s="93"/>
      <c r="CO262" s="91"/>
      <c r="CP262" s="92"/>
      <c r="CQ262" s="92"/>
      <c r="CR262" s="92"/>
      <c r="CS262" s="92"/>
      <c r="CT262" s="92"/>
      <c r="CU262" s="92"/>
      <c r="CV262" s="92"/>
      <c r="CW262" s="92"/>
      <c r="CX262" s="92"/>
      <c r="CY262" s="92"/>
      <c r="CZ262" s="92"/>
      <c r="DA262" s="92"/>
      <c r="DB262" s="92"/>
      <c r="DC262" s="92"/>
      <c r="DD262" s="92"/>
      <c r="DE262" s="93"/>
      <c r="DF262" s="91"/>
      <c r="DG262" s="92"/>
      <c r="DH262" s="92"/>
      <c r="DI262" s="92"/>
      <c r="DJ262" s="92"/>
      <c r="DK262" s="92"/>
      <c r="DL262" s="92"/>
      <c r="DM262" s="92"/>
      <c r="DN262" s="92"/>
      <c r="DO262" s="92"/>
      <c r="DP262" s="92"/>
      <c r="DQ262" s="92"/>
      <c r="DR262" s="92"/>
      <c r="DS262" s="92"/>
      <c r="DT262" s="92"/>
      <c r="DU262" s="92"/>
      <c r="DV262" s="92"/>
      <c r="DW262" s="93"/>
      <c r="DX262" s="315">
        <f t="shared" si="5"/>
        <v>13662.586749999999</v>
      </c>
      <c r="DY262" s="315"/>
      <c r="DZ262" s="315"/>
      <c r="EA262" s="315"/>
      <c r="EB262" s="315"/>
      <c r="EC262" s="315"/>
      <c r="ED262" s="315"/>
      <c r="EE262" s="315"/>
      <c r="EF262" s="315"/>
      <c r="EG262" s="315"/>
      <c r="EH262" s="315"/>
      <c r="EI262" s="315"/>
      <c r="EJ262" s="315"/>
      <c r="EK262" s="315"/>
      <c r="EL262" s="315"/>
      <c r="EM262" s="315"/>
    </row>
    <row r="263" spans="2:143" s="10" customFormat="1" ht="11.25" customHeight="1">
      <c r="B263" s="90" t="str">
        <f>B261</f>
        <v>0810160</v>
      </c>
      <c r="C263" s="324">
        <v>2110</v>
      </c>
      <c r="D263" s="324"/>
      <c r="E263" s="324"/>
      <c r="F263" s="324"/>
      <c r="G263" s="324"/>
      <c r="H263" s="324"/>
      <c r="I263" s="325" t="s">
        <v>147</v>
      </c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325"/>
      <c r="U263" s="325"/>
      <c r="V263" s="325"/>
      <c r="W263" s="325"/>
      <c r="X263" s="325"/>
      <c r="Y263" s="315">
        <f>Y264</f>
        <v>11227.8</v>
      </c>
      <c r="Z263" s="315"/>
      <c r="AA263" s="315"/>
      <c r="AB263" s="315"/>
      <c r="AC263" s="315"/>
      <c r="AD263" s="315"/>
      <c r="AE263" s="315"/>
      <c r="AF263" s="315"/>
      <c r="AG263" s="315"/>
      <c r="AH263" s="315"/>
      <c r="AI263" s="315"/>
      <c r="AJ263" s="315"/>
      <c r="AK263" s="315"/>
      <c r="AL263" s="315"/>
      <c r="AM263" s="315">
        <f>AM264</f>
        <v>11227.8</v>
      </c>
      <c r="AN263" s="315"/>
      <c r="AO263" s="315"/>
      <c r="AP263" s="315"/>
      <c r="AQ263" s="315"/>
      <c r="AR263" s="315"/>
      <c r="AS263" s="315"/>
      <c r="AT263" s="315"/>
      <c r="AU263" s="315"/>
      <c r="AV263" s="315"/>
      <c r="AW263" s="315"/>
      <c r="AX263" s="315"/>
      <c r="AY263" s="91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3"/>
      <c r="BN263" s="91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3"/>
      <c r="CA263" s="91"/>
      <c r="CB263" s="92"/>
      <c r="CC263" s="92"/>
      <c r="CD263" s="92"/>
      <c r="CE263" s="92"/>
      <c r="CF263" s="92"/>
      <c r="CG263" s="92"/>
      <c r="CH263" s="92"/>
      <c r="CI263" s="92"/>
      <c r="CJ263" s="92"/>
      <c r="CK263" s="92"/>
      <c r="CL263" s="92"/>
      <c r="CM263" s="92"/>
      <c r="CN263" s="93"/>
      <c r="CO263" s="91"/>
      <c r="CP263" s="92"/>
      <c r="CQ263" s="92"/>
      <c r="CR263" s="92"/>
      <c r="CS263" s="92"/>
      <c r="CT263" s="92"/>
      <c r="CU263" s="92"/>
      <c r="CV263" s="92"/>
      <c r="CW263" s="92"/>
      <c r="CX263" s="92"/>
      <c r="CY263" s="92"/>
      <c r="CZ263" s="92"/>
      <c r="DA263" s="92"/>
      <c r="DB263" s="92"/>
      <c r="DC263" s="92"/>
      <c r="DD263" s="92"/>
      <c r="DE263" s="93"/>
      <c r="DF263" s="91"/>
      <c r="DG263" s="92"/>
      <c r="DH263" s="92"/>
      <c r="DI263" s="92"/>
      <c r="DJ263" s="92"/>
      <c r="DK263" s="92"/>
      <c r="DL263" s="92"/>
      <c r="DM263" s="92"/>
      <c r="DN263" s="92"/>
      <c r="DO263" s="92"/>
      <c r="DP263" s="92"/>
      <c r="DQ263" s="92"/>
      <c r="DR263" s="92"/>
      <c r="DS263" s="92"/>
      <c r="DT263" s="92"/>
      <c r="DU263" s="92"/>
      <c r="DV263" s="92"/>
      <c r="DW263" s="93"/>
      <c r="DX263" s="315">
        <f t="shared" si="5"/>
        <v>11227.8</v>
      </c>
      <c r="DY263" s="315"/>
      <c r="DZ263" s="315"/>
      <c r="EA263" s="315"/>
      <c r="EB263" s="315"/>
      <c r="EC263" s="315"/>
      <c r="ED263" s="315"/>
      <c r="EE263" s="315"/>
      <c r="EF263" s="315"/>
      <c r="EG263" s="315"/>
      <c r="EH263" s="315"/>
      <c r="EI263" s="315"/>
      <c r="EJ263" s="315"/>
      <c r="EK263" s="315"/>
      <c r="EL263" s="315"/>
      <c r="EM263" s="315"/>
    </row>
    <row r="264" spans="2:143" s="10" customFormat="1" ht="11.25" customHeight="1">
      <c r="B264" s="94"/>
      <c r="C264" s="326">
        <v>2111</v>
      </c>
      <c r="D264" s="326"/>
      <c r="E264" s="326"/>
      <c r="F264" s="326"/>
      <c r="G264" s="326"/>
      <c r="H264" s="326"/>
      <c r="I264" s="327" t="s">
        <v>39</v>
      </c>
      <c r="J264" s="327"/>
      <c r="K264" s="327"/>
      <c r="L264" s="327"/>
      <c r="M264" s="327"/>
      <c r="N264" s="327"/>
      <c r="O264" s="327"/>
      <c r="P264" s="327"/>
      <c r="Q264" s="327"/>
      <c r="R264" s="327"/>
      <c r="S264" s="327"/>
      <c r="T264" s="327"/>
      <c r="U264" s="327"/>
      <c r="V264" s="327"/>
      <c r="W264" s="327"/>
      <c r="X264" s="327"/>
      <c r="Y264" s="329">
        <f>V51</f>
        <v>11227.8</v>
      </c>
      <c r="Z264" s="329"/>
      <c r="AA264" s="329"/>
      <c r="AB264" s="329"/>
      <c r="AC264" s="329"/>
      <c r="AD264" s="329"/>
      <c r="AE264" s="329"/>
      <c r="AF264" s="329"/>
      <c r="AG264" s="329"/>
      <c r="AH264" s="329"/>
      <c r="AI264" s="329"/>
      <c r="AJ264" s="329"/>
      <c r="AK264" s="329"/>
      <c r="AL264" s="329"/>
      <c r="AM264" s="329">
        <v>11227.8</v>
      </c>
      <c r="AN264" s="329"/>
      <c r="AO264" s="329"/>
      <c r="AP264" s="329"/>
      <c r="AQ264" s="329"/>
      <c r="AR264" s="329"/>
      <c r="AS264" s="329"/>
      <c r="AT264" s="329"/>
      <c r="AU264" s="329"/>
      <c r="AV264" s="329"/>
      <c r="AW264" s="329"/>
      <c r="AX264" s="329"/>
      <c r="AY264" s="95"/>
      <c r="AZ264" s="96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7"/>
      <c r="BN264" s="95"/>
      <c r="BO264" s="96"/>
      <c r="BP264" s="96"/>
      <c r="BQ264" s="96"/>
      <c r="BR264" s="96"/>
      <c r="BS264" s="96"/>
      <c r="BT264" s="96"/>
      <c r="BU264" s="96"/>
      <c r="BV264" s="96"/>
      <c r="BW264" s="96"/>
      <c r="BX264" s="96"/>
      <c r="BY264" s="96"/>
      <c r="BZ264" s="97"/>
      <c r="CA264" s="95"/>
      <c r="CB264" s="96"/>
      <c r="CC264" s="96"/>
      <c r="CD264" s="96"/>
      <c r="CE264" s="96"/>
      <c r="CF264" s="96"/>
      <c r="CG264" s="96"/>
      <c r="CH264" s="96"/>
      <c r="CI264" s="96"/>
      <c r="CJ264" s="96"/>
      <c r="CK264" s="96"/>
      <c r="CL264" s="96"/>
      <c r="CM264" s="96"/>
      <c r="CN264" s="97"/>
      <c r="CO264" s="95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6"/>
      <c r="DD264" s="96"/>
      <c r="DE264" s="97"/>
      <c r="DF264" s="95"/>
      <c r="DG264" s="96"/>
      <c r="DH264" s="96"/>
      <c r="DI264" s="96"/>
      <c r="DJ264" s="96"/>
      <c r="DK264" s="96"/>
      <c r="DL264" s="96"/>
      <c r="DM264" s="96"/>
      <c r="DN264" s="96"/>
      <c r="DO264" s="96"/>
      <c r="DP264" s="96"/>
      <c r="DQ264" s="96"/>
      <c r="DR264" s="96"/>
      <c r="DS264" s="96"/>
      <c r="DT264" s="96"/>
      <c r="DU264" s="96"/>
      <c r="DV264" s="96"/>
      <c r="DW264" s="97"/>
      <c r="DX264" s="329">
        <f t="shared" si="5"/>
        <v>11227.8</v>
      </c>
      <c r="DY264" s="329"/>
      <c r="DZ264" s="329"/>
      <c r="EA264" s="329"/>
      <c r="EB264" s="329"/>
      <c r="EC264" s="329"/>
      <c r="ED264" s="329"/>
      <c r="EE264" s="329"/>
      <c r="EF264" s="329"/>
      <c r="EG264" s="329"/>
      <c r="EH264" s="329"/>
      <c r="EI264" s="329"/>
      <c r="EJ264" s="329"/>
      <c r="EK264" s="329"/>
      <c r="EL264" s="329"/>
      <c r="EM264" s="329"/>
    </row>
    <row r="265" spans="2:143" s="10" customFormat="1" ht="11.25" customHeight="1">
      <c r="B265" s="94"/>
      <c r="C265" s="326">
        <v>2120</v>
      </c>
      <c r="D265" s="326"/>
      <c r="E265" s="326"/>
      <c r="F265" s="326"/>
      <c r="G265" s="326"/>
      <c r="H265" s="326"/>
      <c r="I265" s="327" t="s">
        <v>40</v>
      </c>
      <c r="J265" s="327"/>
      <c r="K265" s="327"/>
      <c r="L265" s="327"/>
      <c r="M265" s="327"/>
      <c r="N265" s="327"/>
      <c r="O265" s="327"/>
      <c r="P265" s="327"/>
      <c r="Q265" s="327"/>
      <c r="R265" s="327"/>
      <c r="S265" s="327"/>
      <c r="T265" s="327"/>
      <c r="U265" s="327"/>
      <c r="V265" s="327"/>
      <c r="W265" s="327"/>
      <c r="X265" s="327"/>
      <c r="Y265" s="329">
        <f>V52</f>
        <v>2434.787</v>
      </c>
      <c r="Z265" s="329"/>
      <c r="AA265" s="329"/>
      <c r="AB265" s="329"/>
      <c r="AC265" s="329"/>
      <c r="AD265" s="329"/>
      <c r="AE265" s="329"/>
      <c r="AF265" s="329"/>
      <c r="AG265" s="329"/>
      <c r="AH265" s="329"/>
      <c r="AI265" s="329"/>
      <c r="AJ265" s="329"/>
      <c r="AK265" s="329"/>
      <c r="AL265" s="329"/>
      <c r="AM265" s="329">
        <v>2434.78675</v>
      </c>
      <c r="AN265" s="329"/>
      <c r="AO265" s="329"/>
      <c r="AP265" s="329"/>
      <c r="AQ265" s="329"/>
      <c r="AR265" s="329"/>
      <c r="AS265" s="329"/>
      <c r="AT265" s="329"/>
      <c r="AU265" s="329"/>
      <c r="AV265" s="329"/>
      <c r="AW265" s="329"/>
      <c r="AX265" s="329"/>
      <c r="AY265" s="95"/>
      <c r="AZ265" s="96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BM265" s="97"/>
      <c r="BN265" s="95"/>
      <c r="BO265" s="96"/>
      <c r="BP265" s="96"/>
      <c r="BQ265" s="96"/>
      <c r="BR265" s="96"/>
      <c r="BS265" s="96"/>
      <c r="BT265" s="96"/>
      <c r="BU265" s="96"/>
      <c r="BV265" s="96"/>
      <c r="BW265" s="96"/>
      <c r="BX265" s="96"/>
      <c r="BY265" s="96"/>
      <c r="BZ265" s="97"/>
      <c r="CA265" s="95"/>
      <c r="CB265" s="96"/>
      <c r="CC265" s="96"/>
      <c r="CD265" s="96"/>
      <c r="CE265" s="96"/>
      <c r="CF265" s="96"/>
      <c r="CG265" s="96"/>
      <c r="CH265" s="96"/>
      <c r="CI265" s="96"/>
      <c r="CJ265" s="96"/>
      <c r="CK265" s="96"/>
      <c r="CL265" s="96"/>
      <c r="CM265" s="96"/>
      <c r="CN265" s="97"/>
      <c r="CO265" s="95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6"/>
      <c r="DA265" s="96"/>
      <c r="DB265" s="96"/>
      <c r="DC265" s="96"/>
      <c r="DD265" s="96"/>
      <c r="DE265" s="97"/>
      <c r="DF265" s="95"/>
      <c r="DG265" s="96"/>
      <c r="DH265" s="96"/>
      <c r="DI265" s="96"/>
      <c r="DJ265" s="96"/>
      <c r="DK265" s="96"/>
      <c r="DL265" s="96"/>
      <c r="DM265" s="96"/>
      <c r="DN265" s="96"/>
      <c r="DO265" s="96"/>
      <c r="DP265" s="96"/>
      <c r="DQ265" s="96"/>
      <c r="DR265" s="96"/>
      <c r="DS265" s="96"/>
      <c r="DT265" s="96"/>
      <c r="DU265" s="96"/>
      <c r="DV265" s="96"/>
      <c r="DW265" s="97"/>
      <c r="DX265" s="329">
        <f t="shared" si="5"/>
        <v>2434.78675</v>
      </c>
      <c r="DY265" s="329"/>
      <c r="DZ265" s="329"/>
      <c r="EA265" s="329"/>
      <c r="EB265" s="329"/>
      <c r="EC265" s="329"/>
      <c r="ED265" s="329"/>
      <c r="EE265" s="329"/>
      <c r="EF265" s="329"/>
      <c r="EG265" s="329"/>
      <c r="EH265" s="329"/>
      <c r="EI265" s="329"/>
      <c r="EJ265" s="329"/>
      <c r="EK265" s="329"/>
      <c r="EL265" s="329"/>
      <c r="EM265" s="329"/>
    </row>
    <row r="266" spans="2:143" s="10" customFormat="1" ht="11.25" customHeight="1">
      <c r="B266" s="90" t="str">
        <f>B261</f>
        <v>0810160</v>
      </c>
      <c r="C266" s="324">
        <v>2200</v>
      </c>
      <c r="D266" s="324"/>
      <c r="E266" s="324"/>
      <c r="F266" s="324"/>
      <c r="G266" s="324"/>
      <c r="H266" s="324"/>
      <c r="I266" s="325" t="s">
        <v>148</v>
      </c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325"/>
      <c r="U266" s="325"/>
      <c r="V266" s="325"/>
      <c r="W266" s="325"/>
      <c r="X266" s="325"/>
      <c r="Y266" s="315">
        <f>Y267+Y268+Y269+Y270+Y275</f>
        <v>2545.897</v>
      </c>
      <c r="Z266" s="315"/>
      <c r="AA266" s="315"/>
      <c r="AB266" s="315"/>
      <c r="AC266" s="315"/>
      <c r="AD266" s="315"/>
      <c r="AE266" s="315"/>
      <c r="AF266" s="315"/>
      <c r="AG266" s="315"/>
      <c r="AH266" s="315"/>
      <c r="AI266" s="315"/>
      <c r="AJ266" s="315"/>
      <c r="AK266" s="315"/>
      <c r="AL266" s="315"/>
      <c r="AM266" s="315">
        <f>AM267+AM268+AM269+AM270+AM275</f>
        <v>2545.89473</v>
      </c>
      <c r="AN266" s="315"/>
      <c r="AO266" s="315"/>
      <c r="AP266" s="315"/>
      <c r="AQ266" s="315"/>
      <c r="AR266" s="315"/>
      <c r="AS266" s="315"/>
      <c r="AT266" s="315"/>
      <c r="AU266" s="315"/>
      <c r="AV266" s="315"/>
      <c r="AW266" s="315"/>
      <c r="AX266" s="315"/>
      <c r="AY266" s="323"/>
      <c r="AZ266" s="323"/>
      <c r="BA266" s="323"/>
      <c r="BB266" s="323"/>
      <c r="BC266" s="323"/>
      <c r="BD266" s="323"/>
      <c r="BE266" s="323"/>
      <c r="BF266" s="323"/>
      <c r="BG266" s="323"/>
      <c r="BH266" s="323"/>
      <c r="BI266" s="323"/>
      <c r="BJ266" s="323"/>
      <c r="BK266" s="323"/>
      <c r="BL266" s="323"/>
      <c r="BM266" s="323"/>
      <c r="BN266" s="91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3"/>
      <c r="CA266" s="323"/>
      <c r="CB266" s="323"/>
      <c r="CC266" s="323"/>
      <c r="CD266" s="323"/>
      <c r="CE266" s="323"/>
      <c r="CF266" s="323"/>
      <c r="CG266" s="323"/>
      <c r="CH266" s="323"/>
      <c r="CI266" s="323"/>
      <c r="CJ266" s="323"/>
      <c r="CK266" s="323"/>
      <c r="CL266" s="323"/>
      <c r="CM266" s="323"/>
      <c r="CN266" s="323"/>
      <c r="CO266" s="323"/>
      <c r="CP266" s="323"/>
      <c r="CQ266" s="323"/>
      <c r="CR266" s="323"/>
      <c r="CS266" s="323"/>
      <c r="CT266" s="323"/>
      <c r="CU266" s="323"/>
      <c r="CV266" s="323"/>
      <c r="CW266" s="323"/>
      <c r="CX266" s="323"/>
      <c r="CY266" s="323"/>
      <c r="CZ266" s="323"/>
      <c r="DA266" s="323"/>
      <c r="DB266" s="323"/>
      <c r="DC266" s="323"/>
      <c r="DD266" s="323"/>
      <c r="DE266" s="323"/>
      <c r="DF266" s="91"/>
      <c r="DG266" s="92"/>
      <c r="DH266" s="92"/>
      <c r="DI266" s="92"/>
      <c r="DJ266" s="92"/>
      <c r="DK266" s="92"/>
      <c r="DL266" s="92"/>
      <c r="DM266" s="92"/>
      <c r="DN266" s="92"/>
      <c r="DO266" s="92"/>
      <c r="DP266" s="92"/>
      <c r="DQ266" s="92"/>
      <c r="DR266" s="92"/>
      <c r="DS266" s="92"/>
      <c r="DT266" s="92"/>
      <c r="DU266" s="92"/>
      <c r="DV266" s="92"/>
      <c r="DW266" s="93"/>
      <c r="DX266" s="315">
        <f t="shared" si="5"/>
        <v>2545.89473</v>
      </c>
      <c r="DY266" s="315"/>
      <c r="DZ266" s="315"/>
      <c r="EA266" s="315"/>
      <c r="EB266" s="315"/>
      <c r="EC266" s="315"/>
      <c r="ED266" s="315"/>
      <c r="EE266" s="315"/>
      <c r="EF266" s="315"/>
      <c r="EG266" s="315"/>
      <c r="EH266" s="315"/>
      <c r="EI266" s="315"/>
      <c r="EJ266" s="315"/>
      <c r="EK266" s="315"/>
      <c r="EL266" s="315"/>
      <c r="EM266" s="315"/>
    </row>
    <row r="267" spans="2:143" s="10" customFormat="1" ht="11.25" customHeight="1">
      <c r="B267" s="94"/>
      <c r="C267" s="326">
        <v>2210</v>
      </c>
      <c r="D267" s="326"/>
      <c r="E267" s="326"/>
      <c r="F267" s="326"/>
      <c r="G267" s="326"/>
      <c r="H267" s="326"/>
      <c r="I267" s="327" t="s">
        <v>41</v>
      </c>
      <c r="J267" s="327"/>
      <c r="K267" s="327"/>
      <c r="L267" s="327"/>
      <c r="M267" s="327"/>
      <c r="N267" s="327"/>
      <c r="O267" s="327"/>
      <c r="P267" s="327"/>
      <c r="Q267" s="327"/>
      <c r="R267" s="327"/>
      <c r="S267" s="327"/>
      <c r="T267" s="327"/>
      <c r="U267" s="327"/>
      <c r="V267" s="327"/>
      <c r="W267" s="327"/>
      <c r="X267" s="327"/>
      <c r="Y267" s="328">
        <f>V53</f>
        <v>865.313</v>
      </c>
      <c r="Z267" s="328"/>
      <c r="AA267" s="328"/>
      <c r="AB267" s="328"/>
      <c r="AC267" s="328"/>
      <c r="AD267" s="328"/>
      <c r="AE267" s="328"/>
      <c r="AF267" s="328"/>
      <c r="AG267" s="328"/>
      <c r="AH267" s="328"/>
      <c r="AI267" s="328"/>
      <c r="AJ267" s="328"/>
      <c r="AK267" s="328"/>
      <c r="AL267" s="328"/>
      <c r="AM267" s="328">
        <v>865.31289</v>
      </c>
      <c r="AN267" s="328"/>
      <c r="AO267" s="328"/>
      <c r="AP267" s="328"/>
      <c r="AQ267" s="328"/>
      <c r="AR267" s="328"/>
      <c r="AS267" s="328"/>
      <c r="AT267" s="328"/>
      <c r="AU267" s="328"/>
      <c r="AV267" s="328"/>
      <c r="AW267" s="328"/>
      <c r="AX267" s="328"/>
      <c r="AY267" s="328"/>
      <c r="AZ267" s="328"/>
      <c r="BA267" s="328"/>
      <c r="BB267" s="328"/>
      <c r="BC267" s="328"/>
      <c r="BD267" s="328"/>
      <c r="BE267" s="328"/>
      <c r="BF267" s="328"/>
      <c r="BG267" s="328"/>
      <c r="BH267" s="328"/>
      <c r="BI267" s="328"/>
      <c r="BJ267" s="328"/>
      <c r="BK267" s="328"/>
      <c r="BL267" s="328"/>
      <c r="BM267" s="328"/>
      <c r="BN267" s="95"/>
      <c r="BO267" s="96"/>
      <c r="BP267" s="96"/>
      <c r="BQ267" s="96"/>
      <c r="BR267" s="96"/>
      <c r="BS267" s="96"/>
      <c r="BT267" s="96"/>
      <c r="BU267" s="96"/>
      <c r="BV267" s="96"/>
      <c r="BW267" s="96"/>
      <c r="BX267" s="96"/>
      <c r="BY267" s="96"/>
      <c r="BZ267" s="97"/>
      <c r="CA267" s="328"/>
      <c r="CB267" s="328"/>
      <c r="CC267" s="328"/>
      <c r="CD267" s="328"/>
      <c r="CE267" s="328"/>
      <c r="CF267" s="328"/>
      <c r="CG267" s="328"/>
      <c r="CH267" s="328"/>
      <c r="CI267" s="328"/>
      <c r="CJ267" s="328"/>
      <c r="CK267" s="328"/>
      <c r="CL267" s="328"/>
      <c r="CM267" s="328"/>
      <c r="CN267" s="328"/>
      <c r="CO267" s="328"/>
      <c r="CP267" s="328"/>
      <c r="CQ267" s="328"/>
      <c r="CR267" s="328"/>
      <c r="CS267" s="328"/>
      <c r="CT267" s="328"/>
      <c r="CU267" s="328"/>
      <c r="CV267" s="328"/>
      <c r="CW267" s="328"/>
      <c r="CX267" s="328"/>
      <c r="CY267" s="328"/>
      <c r="CZ267" s="328"/>
      <c r="DA267" s="328"/>
      <c r="DB267" s="328"/>
      <c r="DC267" s="328"/>
      <c r="DD267" s="328"/>
      <c r="DE267" s="328"/>
      <c r="DF267" s="95"/>
      <c r="DG267" s="96"/>
      <c r="DH267" s="96"/>
      <c r="DI267" s="96"/>
      <c r="DJ267" s="96"/>
      <c r="DK267" s="96"/>
      <c r="DL267" s="96"/>
      <c r="DM267" s="96"/>
      <c r="DN267" s="96"/>
      <c r="DO267" s="96"/>
      <c r="DP267" s="96"/>
      <c r="DQ267" s="96"/>
      <c r="DR267" s="96"/>
      <c r="DS267" s="96"/>
      <c r="DT267" s="96"/>
      <c r="DU267" s="96"/>
      <c r="DV267" s="96"/>
      <c r="DW267" s="97"/>
      <c r="DX267" s="328">
        <f t="shared" si="5"/>
        <v>865.31289</v>
      </c>
      <c r="DY267" s="328"/>
      <c r="DZ267" s="328"/>
      <c r="EA267" s="328"/>
      <c r="EB267" s="328"/>
      <c r="EC267" s="328"/>
      <c r="ED267" s="328"/>
      <c r="EE267" s="328"/>
      <c r="EF267" s="328"/>
      <c r="EG267" s="328"/>
      <c r="EH267" s="328"/>
      <c r="EI267" s="328"/>
      <c r="EJ267" s="328"/>
      <c r="EK267" s="328"/>
      <c r="EL267" s="328"/>
      <c r="EM267" s="328"/>
    </row>
    <row r="268" spans="2:143" s="10" customFormat="1" ht="11.25" customHeight="1">
      <c r="B268" s="94"/>
      <c r="C268" s="326">
        <v>2240</v>
      </c>
      <c r="D268" s="326"/>
      <c r="E268" s="326"/>
      <c r="F268" s="326"/>
      <c r="G268" s="326"/>
      <c r="H268" s="326"/>
      <c r="I268" s="327" t="s">
        <v>42</v>
      </c>
      <c r="J268" s="327"/>
      <c r="K268" s="327"/>
      <c r="L268" s="327"/>
      <c r="M268" s="327"/>
      <c r="N268" s="327"/>
      <c r="O268" s="327"/>
      <c r="P268" s="327"/>
      <c r="Q268" s="327"/>
      <c r="R268" s="327"/>
      <c r="S268" s="327"/>
      <c r="T268" s="327"/>
      <c r="U268" s="327"/>
      <c r="V268" s="327"/>
      <c r="W268" s="327"/>
      <c r="X268" s="327"/>
      <c r="Y268" s="329">
        <f>V54</f>
        <v>1049.077</v>
      </c>
      <c r="Z268" s="329"/>
      <c r="AA268" s="329"/>
      <c r="AB268" s="329"/>
      <c r="AC268" s="329"/>
      <c r="AD268" s="329"/>
      <c r="AE268" s="329"/>
      <c r="AF268" s="329"/>
      <c r="AG268" s="329"/>
      <c r="AH268" s="329"/>
      <c r="AI268" s="329"/>
      <c r="AJ268" s="329"/>
      <c r="AK268" s="329"/>
      <c r="AL268" s="329"/>
      <c r="AM268" s="329">
        <v>1049.07657</v>
      </c>
      <c r="AN268" s="329"/>
      <c r="AO268" s="329"/>
      <c r="AP268" s="329"/>
      <c r="AQ268" s="329"/>
      <c r="AR268" s="329"/>
      <c r="AS268" s="329"/>
      <c r="AT268" s="329"/>
      <c r="AU268" s="329"/>
      <c r="AV268" s="329"/>
      <c r="AW268" s="329"/>
      <c r="AX268" s="329"/>
      <c r="AY268" s="328"/>
      <c r="AZ268" s="328"/>
      <c r="BA268" s="328"/>
      <c r="BB268" s="328"/>
      <c r="BC268" s="328"/>
      <c r="BD268" s="328"/>
      <c r="BE268" s="328"/>
      <c r="BF268" s="328"/>
      <c r="BG268" s="328"/>
      <c r="BH268" s="328"/>
      <c r="BI268" s="328"/>
      <c r="BJ268" s="328"/>
      <c r="BK268" s="328"/>
      <c r="BL268" s="328"/>
      <c r="BM268" s="328"/>
      <c r="BN268" s="95"/>
      <c r="BO268" s="96"/>
      <c r="BP268" s="96"/>
      <c r="BQ268" s="96"/>
      <c r="BR268" s="96"/>
      <c r="BS268" s="96"/>
      <c r="BT268" s="96"/>
      <c r="BU268" s="96"/>
      <c r="BV268" s="96"/>
      <c r="BW268" s="96"/>
      <c r="BX268" s="96"/>
      <c r="BY268" s="96"/>
      <c r="BZ268" s="97"/>
      <c r="CA268" s="328"/>
      <c r="CB268" s="328"/>
      <c r="CC268" s="328"/>
      <c r="CD268" s="328"/>
      <c r="CE268" s="328"/>
      <c r="CF268" s="328"/>
      <c r="CG268" s="328"/>
      <c r="CH268" s="328"/>
      <c r="CI268" s="328"/>
      <c r="CJ268" s="328"/>
      <c r="CK268" s="328"/>
      <c r="CL268" s="328"/>
      <c r="CM268" s="328"/>
      <c r="CN268" s="328"/>
      <c r="CO268" s="328"/>
      <c r="CP268" s="328"/>
      <c r="CQ268" s="328"/>
      <c r="CR268" s="328"/>
      <c r="CS268" s="328"/>
      <c r="CT268" s="328"/>
      <c r="CU268" s="328"/>
      <c r="CV268" s="328"/>
      <c r="CW268" s="328"/>
      <c r="CX268" s="328"/>
      <c r="CY268" s="328"/>
      <c r="CZ268" s="328"/>
      <c r="DA268" s="328"/>
      <c r="DB268" s="328"/>
      <c r="DC268" s="328"/>
      <c r="DD268" s="328"/>
      <c r="DE268" s="328"/>
      <c r="DF268" s="95"/>
      <c r="DG268" s="96"/>
      <c r="DH268" s="96"/>
      <c r="DI268" s="96"/>
      <c r="DJ268" s="96"/>
      <c r="DK268" s="96"/>
      <c r="DL268" s="96"/>
      <c r="DM268" s="96"/>
      <c r="DN268" s="96"/>
      <c r="DO268" s="96"/>
      <c r="DP268" s="96"/>
      <c r="DQ268" s="96"/>
      <c r="DR268" s="96"/>
      <c r="DS268" s="96"/>
      <c r="DT268" s="96"/>
      <c r="DU268" s="96"/>
      <c r="DV268" s="96"/>
      <c r="DW268" s="97"/>
      <c r="DX268" s="329">
        <f t="shared" si="5"/>
        <v>1049.07657</v>
      </c>
      <c r="DY268" s="329"/>
      <c r="DZ268" s="329"/>
      <c r="EA268" s="329"/>
      <c r="EB268" s="329"/>
      <c r="EC268" s="329"/>
      <c r="ED268" s="329"/>
      <c r="EE268" s="329"/>
      <c r="EF268" s="329"/>
      <c r="EG268" s="329"/>
      <c r="EH268" s="329"/>
      <c r="EI268" s="329"/>
      <c r="EJ268" s="329"/>
      <c r="EK268" s="329"/>
      <c r="EL268" s="329"/>
      <c r="EM268" s="329"/>
    </row>
    <row r="269" spans="2:143" s="10" customFormat="1" ht="11.25" customHeight="1">
      <c r="B269" s="94"/>
      <c r="C269" s="326">
        <v>2250</v>
      </c>
      <c r="D269" s="326"/>
      <c r="E269" s="326"/>
      <c r="F269" s="326"/>
      <c r="G269" s="326"/>
      <c r="H269" s="326"/>
      <c r="I269" s="327" t="s">
        <v>43</v>
      </c>
      <c r="J269" s="327"/>
      <c r="K269" s="327"/>
      <c r="L269" s="327"/>
      <c r="M269" s="327"/>
      <c r="N269" s="327"/>
      <c r="O269" s="327"/>
      <c r="P269" s="327"/>
      <c r="Q269" s="327"/>
      <c r="R269" s="327"/>
      <c r="S269" s="327"/>
      <c r="T269" s="327"/>
      <c r="U269" s="327"/>
      <c r="V269" s="327"/>
      <c r="W269" s="327"/>
      <c r="X269" s="327"/>
      <c r="Y269" s="328">
        <f>V55</f>
        <v>4.587</v>
      </c>
      <c r="Z269" s="328"/>
      <c r="AA269" s="328"/>
      <c r="AB269" s="328"/>
      <c r="AC269" s="328"/>
      <c r="AD269" s="328"/>
      <c r="AE269" s="328"/>
      <c r="AF269" s="328"/>
      <c r="AG269" s="328"/>
      <c r="AH269" s="328"/>
      <c r="AI269" s="328"/>
      <c r="AJ269" s="328"/>
      <c r="AK269" s="328"/>
      <c r="AL269" s="328"/>
      <c r="AM269" s="328">
        <v>4.586</v>
      </c>
      <c r="AN269" s="328"/>
      <c r="AO269" s="328"/>
      <c r="AP269" s="328"/>
      <c r="AQ269" s="328"/>
      <c r="AR269" s="328"/>
      <c r="AS269" s="328"/>
      <c r="AT269" s="328"/>
      <c r="AU269" s="328"/>
      <c r="AV269" s="328"/>
      <c r="AW269" s="328"/>
      <c r="AX269" s="328"/>
      <c r="AY269" s="328"/>
      <c r="AZ269" s="328"/>
      <c r="BA269" s="328"/>
      <c r="BB269" s="328"/>
      <c r="BC269" s="328"/>
      <c r="BD269" s="328"/>
      <c r="BE269" s="328"/>
      <c r="BF269" s="328"/>
      <c r="BG269" s="328"/>
      <c r="BH269" s="328"/>
      <c r="BI269" s="328"/>
      <c r="BJ269" s="328"/>
      <c r="BK269" s="328"/>
      <c r="BL269" s="328"/>
      <c r="BM269" s="328"/>
      <c r="BN269" s="95"/>
      <c r="BO269" s="96"/>
      <c r="BP269" s="96"/>
      <c r="BQ269" s="96"/>
      <c r="BR269" s="96"/>
      <c r="BS269" s="96"/>
      <c r="BT269" s="96"/>
      <c r="BU269" s="96"/>
      <c r="BV269" s="96"/>
      <c r="BW269" s="96"/>
      <c r="BX269" s="96"/>
      <c r="BY269" s="96"/>
      <c r="BZ269" s="97"/>
      <c r="CA269" s="328"/>
      <c r="CB269" s="328"/>
      <c r="CC269" s="328"/>
      <c r="CD269" s="328"/>
      <c r="CE269" s="328"/>
      <c r="CF269" s="328"/>
      <c r="CG269" s="328"/>
      <c r="CH269" s="328"/>
      <c r="CI269" s="328"/>
      <c r="CJ269" s="328"/>
      <c r="CK269" s="328"/>
      <c r="CL269" s="328"/>
      <c r="CM269" s="328"/>
      <c r="CN269" s="328"/>
      <c r="CO269" s="328"/>
      <c r="CP269" s="328"/>
      <c r="CQ269" s="328"/>
      <c r="CR269" s="328"/>
      <c r="CS269" s="328"/>
      <c r="CT269" s="328"/>
      <c r="CU269" s="328"/>
      <c r="CV269" s="328"/>
      <c r="CW269" s="328"/>
      <c r="CX269" s="328"/>
      <c r="CY269" s="328"/>
      <c r="CZ269" s="328"/>
      <c r="DA269" s="328"/>
      <c r="DB269" s="328"/>
      <c r="DC269" s="328"/>
      <c r="DD269" s="328"/>
      <c r="DE269" s="328"/>
      <c r="DF269" s="95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  <c r="DQ269" s="96"/>
      <c r="DR269" s="96"/>
      <c r="DS269" s="96"/>
      <c r="DT269" s="96"/>
      <c r="DU269" s="96"/>
      <c r="DV269" s="96"/>
      <c r="DW269" s="97"/>
      <c r="DX269" s="328">
        <f t="shared" si="5"/>
        <v>4.586</v>
      </c>
      <c r="DY269" s="328"/>
      <c r="DZ269" s="328"/>
      <c r="EA269" s="328"/>
      <c r="EB269" s="328"/>
      <c r="EC269" s="328"/>
      <c r="ED269" s="328"/>
      <c r="EE269" s="328"/>
      <c r="EF269" s="328"/>
      <c r="EG269" s="328"/>
      <c r="EH269" s="328"/>
      <c r="EI269" s="328"/>
      <c r="EJ269" s="328"/>
      <c r="EK269" s="328"/>
      <c r="EL269" s="328"/>
      <c r="EM269" s="328"/>
    </row>
    <row r="270" spans="2:143" s="10" customFormat="1" ht="11.25" customHeight="1">
      <c r="B270" s="90" t="str">
        <f>B261</f>
        <v>0810160</v>
      </c>
      <c r="C270" s="324">
        <v>2270</v>
      </c>
      <c r="D270" s="324"/>
      <c r="E270" s="324"/>
      <c r="F270" s="324"/>
      <c r="G270" s="324"/>
      <c r="H270" s="324"/>
      <c r="I270" s="325" t="s">
        <v>149</v>
      </c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325"/>
      <c r="U270" s="325"/>
      <c r="V270" s="325"/>
      <c r="W270" s="325"/>
      <c r="X270" s="325"/>
      <c r="Y270" s="323">
        <f>Y271+Y272+Y273+Y274</f>
        <v>623.59</v>
      </c>
      <c r="Z270" s="323"/>
      <c r="AA270" s="323"/>
      <c r="AB270" s="323"/>
      <c r="AC270" s="323"/>
      <c r="AD270" s="323"/>
      <c r="AE270" s="323"/>
      <c r="AF270" s="323"/>
      <c r="AG270" s="323"/>
      <c r="AH270" s="323"/>
      <c r="AI270" s="323"/>
      <c r="AJ270" s="323"/>
      <c r="AK270" s="323"/>
      <c r="AL270" s="323"/>
      <c r="AM270" s="323">
        <f>AM271+AM272+AM273+AM274</f>
        <v>623.58927</v>
      </c>
      <c r="AN270" s="323"/>
      <c r="AO270" s="323"/>
      <c r="AP270" s="323"/>
      <c r="AQ270" s="323"/>
      <c r="AR270" s="323"/>
      <c r="AS270" s="323"/>
      <c r="AT270" s="323"/>
      <c r="AU270" s="323"/>
      <c r="AV270" s="323"/>
      <c r="AW270" s="323"/>
      <c r="AX270" s="323"/>
      <c r="AY270" s="91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3"/>
      <c r="BN270" s="91"/>
      <c r="BO270" s="92"/>
      <c r="BP270" s="92"/>
      <c r="BQ270" s="92"/>
      <c r="BR270" s="92"/>
      <c r="BS270" s="92"/>
      <c r="BT270" s="92"/>
      <c r="BU270" s="92"/>
      <c r="BV270" s="92"/>
      <c r="BW270" s="92"/>
      <c r="BX270" s="92"/>
      <c r="BY270" s="92"/>
      <c r="BZ270" s="93"/>
      <c r="CA270" s="91"/>
      <c r="CB270" s="92"/>
      <c r="CC270" s="92"/>
      <c r="CD270" s="92"/>
      <c r="CE270" s="92"/>
      <c r="CF270" s="92"/>
      <c r="CG270" s="92"/>
      <c r="CH270" s="92"/>
      <c r="CI270" s="92"/>
      <c r="CJ270" s="92"/>
      <c r="CK270" s="92"/>
      <c r="CL270" s="92"/>
      <c r="CM270" s="92"/>
      <c r="CN270" s="93"/>
      <c r="CO270" s="91"/>
      <c r="CP270" s="92"/>
      <c r="CQ270" s="92"/>
      <c r="CR270" s="92"/>
      <c r="CS270" s="92"/>
      <c r="CT270" s="92"/>
      <c r="CU270" s="92"/>
      <c r="CV270" s="92"/>
      <c r="CW270" s="92"/>
      <c r="CX270" s="92"/>
      <c r="CY270" s="92"/>
      <c r="CZ270" s="92"/>
      <c r="DA270" s="92"/>
      <c r="DB270" s="92"/>
      <c r="DC270" s="92"/>
      <c r="DD270" s="92"/>
      <c r="DE270" s="93"/>
      <c r="DF270" s="91"/>
      <c r="DG270" s="92"/>
      <c r="DH270" s="92"/>
      <c r="DI270" s="92"/>
      <c r="DJ270" s="92"/>
      <c r="DK270" s="92"/>
      <c r="DL270" s="92"/>
      <c r="DM270" s="92"/>
      <c r="DN270" s="92"/>
      <c r="DO270" s="92"/>
      <c r="DP270" s="92"/>
      <c r="DQ270" s="92"/>
      <c r="DR270" s="92"/>
      <c r="DS270" s="92"/>
      <c r="DT270" s="92"/>
      <c r="DU270" s="92"/>
      <c r="DV270" s="92"/>
      <c r="DW270" s="93"/>
      <c r="DX270" s="323">
        <f t="shared" si="5"/>
        <v>623.58927</v>
      </c>
      <c r="DY270" s="323"/>
      <c r="DZ270" s="323"/>
      <c r="EA270" s="323"/>
      <c r="EB270" s="323"/>
      <c r="EC270" s="323"/>
      <c r="ED270" s="323"/>
      <c r="EE270" s="323"/>
      <c r="EF270" s="323"/>
      <c r="EG270" s="323"/>
      <c r="EH270" s="323"/>
      <c r="EI270" s="323"/>
      <c r="EJ270" s="323"/>
      <c r="EK270" s="323"/>
      <c r="EL270" s="323"/>
      <c r="EM270" s="323"/>
    </row>
    <row r="271" spans="2:143" s="10" customFormat="1" ht="11.25" customHeight="1">
      <c r="B271" s="94"/>
      <c r="C271" s="326">
        <v>2271</v>
      </c>
      <c r="D271" s="326"/>
      <c r="E271" s="326"/>
      <c r="F271" s="326"/>
      <c r="G271" s="326"/>
      <c r="H271" s="326"/>
      <c r="I271" s="327" t="s">
        <v>44</v>
      </c>
      <c r="J271" s="327"/>
      <c r="K271" s="327"/>
      <c r="L271" s="327"/>
      <c r="M271" s="327"/>
      <c r="N271" s="327"/>
      <c r="O271" s="327"/>
      <c r="P271" s="327"/>
      <c r="Q271" s="327"/>
      <c r="R271" s="327"/>
      <c r="S271" s="327"/>
      <c r="T271" s="327"/>
      <c r="U271" s="327"/>
      <c r="V271" s="327"/>
      <c r="W271" s="327"/>
      <c r="X271" s="327"/>
      <c r="Y271" s="328">
        <f>V56</f>
        <v>339.186</v>
      </c>
      <c r="Z271" s="328"/>
      <c r="AA271" s="328"/>
      <c r="AB271" s="328"/>
      <c r="AC271" s="328"/>
      <c r="AD271" s="328"/>
      <c r="AE271" s="328"/>
      <c r="AF271" s="328"/>
      <c r="AG271" s="328"/>
      <c r="AH271" s="328"/>
      <c r="AI271" s="328"/>
      <c r="AJ271" s="328"/>
      <c r="AK271" s="328"/>
      <c r="AL271" s="328"/>
      <c r="AM271" s="328">
        <v>339.18592</v>
      </c>
      <c r="AN271" s="328"/>
      <c r="AO271" s="328"/>
      <c r="AP271" s="328"/>
      <c r="AQ271" s="328"/>
      <c r="AR271" s="328"/>
      <c r="AS271" s="328"/>
      <c r="AT271" s="328"/>
      <c r="AU271" s="328"/>
      <c r="AV271" s="328"/>
      <c r="AW271" s="328"/>
      <c r="AX271" s="328"/>
      <c r="AY271" s="95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7"/>
      <c r="BN271" s="95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7"/>
      <c r="CA271" s="95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7"/>
      <c r="CO271" s="95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7"/>
      <c r="DF271" s="95"/>
      <c r="DG271" s="96"/>
      <c r="DH271" s="96"/>
      <c r="DI271" s="96"/>
      <c r="DJ271" s="96"/>
      <c r="DK271" s="96"/>
      <c r="DL271" s="96"/>
      <c r="DM271" s="96"/>
      <c r="DN271" s="96"/>
      <c r="DO271" s="96"/>
      <c r="DP271" s="96"/>
      <c r="DQ271" s="96"/>
      <c r="DR271" s="96"/>
      <c r="DS271" s="96"/>
      <c r="DT271" s="96"/>
      <c r="DU271" s="96"/>
      <c r="DV271" s="96"/>
      <c r="DW271" s="97"/>
      <c r="DX271" s="328">
        <f t="shared" si="5"/>
        <v>339.18592</v>
      </c>
      <c r="DY271" s="328"/>
      <c r="DZ271" s="328"/>
      <c r="EA271" s="328"/>
      <c r="EB271" s="328"/>
      <c r="EC271" s="328"/>
      <c r="ED271" s="328"/>
      <c r="EE271" s="328"/>
      <c r="EF271" s="328"/>
      <c r="EG271" s="328"/>
      <c r="EH271" s="328"/>
      <c r="EI271" s="328"/>
      <c r="EJ271" s="328"/>
      <c r="EK271" s="328"/>
      <c r="EL271" s="328"/>
      <c r="EM271" s="328"/>
    </row>
    <row r="272" spans="2:143" s="10" customFormat="1" ht="11.25" customHeight="1">
      <c r="B272" s="94"/>
      <c r="C272" s="326">
        <v>2272</v>
      </c>
      <c r="D272" s="326"/>
      <c r="E272" s="326"/>
      <c r="F272" s="326"/>
      <c r="G272" s="326"/>
      <c r="H272" s="326"/>
      <c r="I272" s="327" t="s">
        <v>45</v>
      </c>
      <c r="J272" s="327"/>
      <c r="K272" s="327"/>
      <c r="L272" s="327"/>
      <c r="M272" s="327"/>
      <c r="N272" s="327"/>
      <c r="O272" s="327"/>
      <c r="P272" s="327"/>
      <c r="Q272" s="327"/>
      <c r="R272" s="327"/>
      <c r="S272" s="327"/>
      <c r="T272" s="327"/>
      <c r="U272" s="327"/>
      <c r="V272" s="327"/>
      <c r="W272" s="327"/>
      <c r="X272" s="327"/>
      <c r="Y272" s="328">
        <f>V57</f>
        <v>10.758</v>
      </c>
      <c r="Z272" s="328"/>
      <c r="AA272" s="328"/>
      <c r="AB272" s="328"/>
      <c r="AC272" s="328"/>
      <c r="AD272" s="328"/>
      <c r="AE272" s="328"/>
      <c r="AF272" s="328"/>
      <c r="AG272" s="328"/>
      <c r="AH272" s="328"/>
      <c r="AI272" s="328"/>
      <c r="AJ272" s="328"/>
      <c r="AK272" s="328"/>
      <c r="AL272" s="328"/>
      <c r="AM272" s="328">
        <v>10.75775</v>
      </c>
      <c r="AN272" s="328"/>
      <c r="AO272" s="328"/>
      <c r="AP272" s="328"/>
      <c r="AQ272" s="328"/>
      <c r="AR272" s="328"/>
      <c r="AS272" s="328"/>
      <c r="AT272" s="328"/>
      <c r="AU272" s="328"/>
      <c r="AV272" s="328"/>
      <c r="AW272" s="328"/>
      <c r="AX272" s="328"/>
      <c r="AY272" s="95"/>
      <c r="AZ272" s="96"/>
      <c r="BA272" s="96"/>
      <c r="BB272" s="96"/>
      <c r="BC272" s="96"/>
      <c r="BD272" s="96"/>
      <c r="BE272" s="96"/>
      <c r="BF272" s="96"/>
      <c r="BG272" s="96"/>
      <c r="BH272" s="96"/>
      <c r="BI272" s="96"/>
      <c r="BJ272" s="96"/>
      <c r="BK272" s="96"/>
      <c r="BL272" s="96"/>
      <c r="BM272" s="97"/>
      <c r="BN272" s="95"/>
      <c r="BO272" s="96"/>
      <c r="BP272" s="96"/>
      <c r="BQ272" s="96"/>
      <c r="BR272" s="96"/>
      <c r="BS272" s="96"/>
      <c r="BT272" s="96"/>
      <c r="BU272" s="96"/>
      <c r="BV272" s="96"/>
      <c r="BW272" s="96"/>
      <c r="BX272" s="96"/>
      <c r="BY272" s="96"/>
      <c r="BZ272" s="97"/>
      <c r="CA272" s="95"/>
      <c r="CB272" s="96"/>
      <c r="CC272" s="96"/>
      <c r="CD272" s="96"/>
      <c r="CE272" s="96"/>
      <c r="CF272" s="96"/>
      <c r="CG272" s="96"/>
      <c r="CH272" s="96"/>
      <c r="CI272" s="96"/>
      <c r="CJ272" s="96"/>
      <c r="CK272" s="96"/>
      <c r="CL272" s="96"/>
      <c r="CM272" s="96"/>
      <c r="CN272" s="97"/>
      <c r="CO272" s="95"/>
      <c r="CP272" s="96"/>
      <c r="CQ272" s="96"/>
      <c r="CR272" s="96"/>
      <c r="CS272" s="96"/>
      <c r="CT272" s="96"/>
      <c r="CU272" s="96"/>
      <c r="CV272" s="96"/>
      <c r="CW272" s="96"/>
      <c r="CX272" s="96"/>
      <c r="CY272" s="96"/>
      <c r="CZ272" s="96"/>
      <c r="DA272" s="96"/>
      <c r="DB272" s="96"/>
      <c r="DC272" s="96"/>
      <c r="DD272" s="96"/>
      <c r="DE272" s="97"/>
      <c r="DF272" s="95"/>
      <c r="DG272" s="96"/>
      <c r="DH272" s="96"/>
      <c r="DI272" s="96"/>
      <c r="DJ272" s="96"/>
      <c r="DK272" s="96"/>
      <c r="DL272" s="96"/>
      <c r="DM272" s="96"/>
      <c r="DN272" s="96"/>
      <c r="DO272" s="96"/>
      <c r="DP272" s="96"/>
      <c r="DQ272" s="96"/>
      <c r="DR272" s="96"/>
      <c r="DS272" s="96"/>
      <c r="DT272" s="96"/>
      <c r="DU272" s="96"/>
      <c r="DV272" s="96"/>
      <c r="DW272" s="97"/>
      <c r="DX272" s="328">
        <f t="shared" si="5"/>
        <v>10.75775</v>
      </c>
      <c r="DY272" s="328"/>
      <c r="DZ272" s="328"/>
      <c r="EA272" s="328"/>
      <c r="EB272" s="328"/>
      <c r="EC272" s="328"/>
      <c r="ED272" s="328"/>
      <c r="EE272" s="328"/>
      <c r="EF272" s="328"/>
      <c r="EG272" s="328"/>
      <c r="EH272" s="328"/>
      <c r="EI272" s="328"/>
      <c r="EJ272" s="328"/>
      <c r="EK272" s="328"/>
      <c r="EL272" s="328"/>
      <c r="EM272" s="328"/>
    </row>
    <row r="273" spans="2:143" s="10" customFormat="1" ht="11.25" customHeight="1">
      <c r="B273" s="94"/>
      <c r="C273" s="326">
        <v>2273</v>
      </c>
      <c r="D273" s="326"/>
      <c r="E273" s="326"/>
      <c r="F273" s="326"/>
      <c r="G273" s="326"/>
      <c r="H273" s="326"/>
      <c r="I273" s="327" t="s">
        <v>46</v>
      </c>
      <c r="J273" s="327"/>
      <c r="K273" s="327"/>
      <c r="L273" s="327"/>
      <c r="M273" s="327"/>
      <c r="N273" s="327"/>
      <c r="O273" s="327"/>
      <c r="P273" s="327"/>
      <c r="Q273" s="327"/>
      <c r="R273" s="327"/>
      <c r="S273" s="327"/>
      <c r="T273" s="327"/>
      <c r="U273" s="327"/>
      <c r="V273" s="327"/>
      <c r="W273" s="327"/>
      <c r="X273" s="327"/>
      <c r="Y273" s="328">
        <f>V58</f>
        <v>238.388</v>
      </c>
      <c r="Z273" s="328"/>
      <c r="AA273" s="328"/>
      <c r="AB273" s="328"/>
      <c r="AC273" s="328"/>
      <c r="AD273" s="328"/>
      <c r="AE273" s="328"/>
      <c r="AF273" s="328"/>
      <c r="AG273" s="328"/>
      <c r="AH273" s="328"/>
      <c r="AI273" s="328"/>
      <c r="AJ273" s="328"/>
      <c r="AK273" s="328"/>
      <c r="AL273" s="328"/>
      <c r="AM273" s="328">
        <v>238.3876</v>
      </c>
      <c r="AN273" s="328"/>
      <c r="AO273" s="328"/>
      <c r="AP273" s="328"/>
      <c r="AQ273" s="328"/>
      <c r="AR273" s="328"/>
      <c r="AS273" s="328"/>
      <c r="AT273" s="328"/>
      <c r="AU273" s="328"/>
      <c r="AV273" s="328"/>
      <c r="AW273" s="328"/>
      <c r="AX273" s="328"/>
      <c r="AY273" s="95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7"/>
      <c r="BN273" s="95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7"/>
      <c r="CA273" s="95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7"/>
      <c r="CO273" s="95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7"/>
      <c r="DF273" s="95"/>
      <c r="DG273" s="96"/>
      <c r="DH273" s="96"/>
      <c r="DI273" s="96"/>
      <c r="DJ273" s="96"/>
      <c r="DK273" s="96"/>
      <c r="DL273" s="96"/>
      <c r="DM273" s="96"/>
      <c r="DN273" s="96"/>
      <c r="DO273" s="96"/>
      <c r="DP273" s="96"/>
      <c r="DQ273" s="96"/>
      <c r="DR273" s="96"/>
      <c r="DS273" s="96"/>
      <c r="DT273" s="96"/>
      <c r="DU273" s="96"/>
      <c r="DV273" s="96"/>
      <c r="DW273" s="97"/>
      <c r="DX273" s="328">
        <f t="shared" si="5"/>
        <v>238.3876</v>
      </c>
      <c r="DY273" s="328"/>
      <c r="DZ273" s="328"/>
      <c r="EA273" s="328"/>
      <c r="EB273" s="328"/>
      <c r="EC273" s="328"/>
      <c r="ED273" s="328"/>
      <c r="EE273" s="328"/>
      <c r="EF273" s="328"/>
      <c r="EG273" s="328"/>
      <c r="EH273" s="328"/>
      <c r="EI273" s="328"/>
      <c r="EJ273" s="328"/>
      <c r="EK273" s="328"/>
      <c r="EL273" s="328"/>
      <c r="EM273" s="328"/>
    </row>
    <row r="274" spans="2:143" s="10" customFormat="1" ht="11.25" customHeight="1">
      <c r="B274" s="94"/>
      <c r="C274" s="326">
        <v>2274</v>
      </c>
      <c r="D274" s="326"/>
      <c r="E274" s="326"/>
      <c r="F274" s="326"/>
      <c r="G274" s="326"/>
      <c r="H274" s="326"/>
      <c r="I274" s="327" t="s">
        <v>47</v>
      </c>
      <c r="J274" s="327"/>
      <c r="K274" s="327"/>
      <c r="L274" s="327"/>
      <c r="M274" s="327"/>
      <c r="N274" s="327"/>
      <c r="O274" s="327"/>
      <c r="P274" s="327"/>
      <c r="Q274" s="327"/>
      <c r="R274" s="327"/>
      <c r="S274" s="327"/>
      <c r="T274" s="327"/>
      <c r="U274" s="327"/>
      <c r="V274" s="327"/>
      <c r="W274" s="327"/>
      <c r="X274" s="327"/>
      <c r="Y274" s="328">
        <f>V59</f>
        <v>35.258</v>
      </c>
      <c r="Z274" s="328"/>
      <c r="AA274" s="328"/>
      <c r="AB274" s="328"/>
      <c r="AC274" s="328"/>
      <c r="AD274" s="328"/>
      <c r="AE274" s="328"/>
      <c r="AF274" s="328"/>
      <c r="AG274" s="328"/>
      <c r="AH274" s="328"/>
      <c r="AI274" s="328"/>
      <c r="AJ274" s="328"/>
      <c r="AK274" s="328"/>
      <c r="AL274" s="328"/>
      <c r="AM274" s="328">
        <v>35.258</v>
      </c>
      <c r="AN274" s="328"/>
      <c r="AO274" s="328"/>
      <c r="AP274" s="328"/>
      <c r="AQ274" s="328"/>
      <c r="AR274" s="328"/>
      <c r="AS274" s="328"/>
      <c r="AT274" s="328"/>
      <c r="AU274" s="328"/>
      <c r="AV274" s="328"/>
      <c r="AW274" s="328"/>
      <c r="AX274" s="328"/>
      <c r="AY274" s="95"/>
      <c r="AZ274" s="96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6"/>
      <c r="BL274" s="96"/>
      <c r="BM274" s="97"/>
      <c r="BN274" s="95"/>
      <c r="BO274" s="96"/>
      <c r="BP274" s="96"/>
      <c r="BQ274" s="96"/>
      <c r="BR274" s="96"/>
      <c r="BS274" s="96"/>
      <c r="BT274" s="96"/>
      <c r="BU274" s="96"/>
      <c r="BV274" s="96"/>
      <c r="BW274" s="96"/>
      <c r="BX274" s="96"/>
      <c r="BY274" s="96"/>
      <c r="BZ274" s="97"/>
      <c r="CA274" s="95"/>
      <c r="CB274" s="96"/>
      <c r="CC274" s="96"/>
      <c r="CD274" s="96"/>
      <c r="CE274" s="96"/>
      <c r="CF274" s="96"/>
      <c r="CG274" s="96"/>
      <c r="CH274" s="96"/>
      <c r="CI274" s="96"/>
      <c r="CJ274" s="96"/>
      <c r="CK274" s="96"/>
      <c r="CL274" s="96"/>
      <c r="CM274" s="96"/>
      <c r="CN274" s="97"/>
      <c r="CO274" s="95"/>
      <c r="CP274" s="96"/>
      <c r="CQ274" s="96"/>
      <c r="CR274" s="96"/>
      <c r="CS274" s="96"/>
      <c r="CT274" s="96"/>
      <c r="CU274" s="96"/>
      <c r="CV274" s="96"/>
      <c r="CW274" s="96"/>
      <c r="CX274" s="96"/>
      <c r="CY274" s="96"/>
      <c r="CZ274" s="96"/>
      <c r="DA274" s="96"/>
      <c r="DB274" s="96"/>
      <c r="DC274" s="96"/>
      <c r="DD274" s="96"/>
      <c r="DE274" s="97"/>
      <c r="DF274" s="95"/>
      <c r="DG274" s="96"/>
      <c r="DH274" s="96"/>
      <c r="DI274" s="96"/>
      <c r="DJ274" s="96"/>
      <c r="DK274" s="96"/>
      <c r="DL274" s="96"/>
      <c r="DM274" s="96"/>
      <c r="DN274" s="96"/>
      <c r="DO274" s="96"/>
      <c r="DP274" s="96"/>
      <c r="DQ274" s="96"/>
      <c r="DR274" s="96"/>
      <c r="DS274" s="96"/>
      <c r="DT274" s="96"/>
      <c r="DU274" s="96"/>
      <c r="DV274" s="96"/>
      <c r="DW274" s="97"/>
      <c r="DX274" s="328">
        <f t="shared" si="5"/>
        <v>35.258</v>
      </c>
      <c r="DY274" s="328"/>
      <c r="DZ274" s="328"/>
      <c r="EA274" s="328"/>
      <c r="EB274" s="328"/>
      <c r="EC274" s="328"/>
      <c r="ED274" s="328"/>
      <c r="EE274" s="328"/>
      <c r="EF274" s="328"/>
      <c r="EG274" s="328"/>
      <c r="EH274" s="328"/>
      <c r="EI274" s="328"/>
      <c r="EJ274" s="328"/>
      <c r="EK274" s="328"/>
      <c r="EL274" s="328"/>
      <c r="EM274" s="328"/>
    </row>
    <row r="275" spans="2:143" s="10" customFormat="1" ht="32.25" customHeight="1">
      <c r="B275" s="90" t="str">
        <f>B261</f>
        <v>0810160</v>
      </c>
      <c r="C275" s="324">
        <v>2280</v>
      </c>
      <c r="D275" s="324"/>
      <c r="E275" s="324"/>
      <c r="F275" s="324"/>
      <c r="G275" s="324"/>
      <c r="H275" s="324"/>
      <c r="I275" s="325" t="s">
        <v>150</v>
      </c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325"/>
      <c r="U275" s="325"/>
      <c r="V275" s="325"/>
      <c r="W275" s="325"/>
      <c r="X275" s="325"/>
      <c r="Y275" s="323">
        <f>Y276</f>
        <v>3.33</v>
      </c>
      <c r="Z275" s="323"/>
      <c r="AA275" s="323"/>
      <c r="AB275" s="323"/>
      <c r="AC275" s="323"/>
      <c r="AD275" s="323"/>
      <c r="AE275" s="323"/>
      <c r="AF275" s="323"/>
      <c r="AG275" s="323"/>
      <c r="AH275" s="323"/>
      <c r="AI275" s="323"/>
      <c r="AJ275" s="323"/>
      <c r="AK275" s="323"/>
      <c r="AL275" s="323"/>
      <c r="AM275" s="323">
        <f>AM276</f>
        <v>3.33</v>
      </c>
      <c r="AN275" s="323"/>
      <c r="AO275" s="323"/>
      <c r="AP275" s="323"/>
      <c r="AQ275" s="323"/>
      <c r="AR275" s="323"/>
      <c r="AS275" s="323"/>
      <c r="AT275" s="323"/>
      <c r="AU275" s="323"/>
      <c r="AV275" s="323"/>
      <c r="AW275" s="323"/>
      <c r="AX275" s="323"/>
      <c r="AY275" s="323"/>
      <c r="AZ275" s="323"/>
      <c r="BA275" s="323"/>
      <c r="BB275" s="323"/>
      <c r="BC275" s="323"/>
      <c r="BD275" s="323"/>
      <c r="BE275" s="323"/>
      <c r="BF275" s="323"/>
      <c r="BG275" s="323"/>
      <c r="BH275" s="323"/>
      <c r="BI275" s="323"/>
      <c r="BJ275" s="323"/>
      <c r="BK275" s="323"/>
      <c r="BL275" s="323"/>
      <c r="BM275" s="323"/>
      <c r="BN275" s="91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3"/>
      <c r="CA275" s="323"/>
      <c r="CB275" s="323"/>
      <c r="CC275" s="323"/>
      <c r="CD275" s="323"/>
      <c r="CE275" s="323"/>
      <c r="CF275" s="323"/>
      <c r="CG275" s="323"/>
      <c r="CH275" s="323"/>
      <c r="CI275" s="323"/>
      <c r="CJ275" s="323"/>
      <c r="CK275" s="323"/>
      <c r="CL275" s="323"/>
      <c r="CM275" s="323"/>
      <c r="CN275" s="323"/>
      <c r="CO275" s="323"/>
      <c r="CP275" s="323"/>
      <c r="CQ275" s="323"/>
      <c r="CR275" s="323"/>
      <c r="CS275" s="323"/>
      <c r="CT275" s="323"/>
      <c r="CU275" s="323"/>
      <c r="CV275" s="323"/>
      <c r="CW275" s="323"/>
      <c r="CX275" s="323"/>
      <c r="CY275" s="323"/>
      <c r="CZ275" s="323"/>
      <c r="DA275" s="323"/>
      <c r="DB275" s="323"/>
      <c r="DC275" s="323"/>
      <c r="DD275" s="323"/>
      <c r="DE275" s="323"/>
      <c r="DF275" s="91"/>
      <c r="DG275" s="92"/>
      <c r="DH275" s="92"/>
      <c r="DI275" s="92"/>
      <c r="DJ275" s="92"/>
      <c r="DK275" s="92"/>
      <c r="DL275" s="92"/>
      <c r="DM275" s="92"/>
      <c r="DN275" s="92"/>
      <c r="DO275" s="92"/>
      <c r="DP275" s="92"/>
      <c r="DQ275" s="92"/>
      <c r="DR275" s="92"/>
      <c r="DS275" s="92"/>
      <c r="DT275" s="92"/>
      <c r="DU275" s="92"/>
      <c r="DV275" s="92"/>
      <c r="DW275" s="93"/>
      <c r="DX275" s="323">
        <f t="shared" si="5"/>
        <v>3.33</v>
      </c>
      <c r="DY275" s="323"/>
      <c r="DZ275" s="323"/>
      <c r="EA275" s="323"/>
      <c r="EB275" s="323"/>
      <c r="EC275" s="323"/>
      <c r="ED275" s="323"/>
      <c r="EE275" s="323"/>
      <c r="EF275" s="323"/>
      <c r="EG275" s="323"/>
      <c r="EH275" s="323"/>
      <c r="EI275" s="323"/>
      <c r="EJ275" s="323"/>
      <c r="EK275" s="323"/>
      <c r="EL275" s="323"/>
      <c r="EM275" s="323"/>
    </row>
    <row r="276" spans="2:143" s="10" customFormat="1" ht="32.25" customHeight="1">
      <c r="B276" s="94"/>
      <c r="C276" s="326">
        <v>2282</v>
      </c>
      <c r="D276" s="326"/>
      <c r="E276" s="326"/>
      <c r="F276" s="326"/>
      <c r="G276" s="326"/>
      <c r="H276" s="326"/>
      <c r="I276" s="327" t="s">
        <v>48</v>
      </c>
      <c r="J276" s="327"/>
      <c r="K276" s="327"/>
      <c r="L276" s="327"/>
      <c r="M276" s="327"/>
      <c r="N276" s="327"/>
      <c r="O276" s="327"/>
      <c r="P276" s="327"/>
      <c r="Q276" s="327"/>
      <c r="R276" s="327"/>
      <c r="S276" s="327"/>
      <c r="T276" s="327"/>
      <c r="U276" s="327"/>
      <c r="V276" s="327"/>
      <c r="W276" s="327"/>
      <c r="X276" s="327"/>
      <c r="Y276" s="328">
        <f>V60</f>
        <v>3.33</v>
      </c>
      <c r="Z276" s="328"/>
      <c r="AA276" s="328"/>
      <c r="AB276" s="328"/>
      <c r="AC276" s="328"/>
      <c r="AD276" s="328"/>
      <c r="AE276" s="328"/>
      <c r="AF276" s="328"/>
      <c r="AG276" s="328"/>
      <c r="AH276" s="328"/>
      <c r="AI276" s="328"/>
      <c r="AJ276" s="328"/>
      <c r="AK276" s="328"/>
      <c r="AL276" s="328"/>
      <c r="AM276" s="328">
        <v>3.33</v>
      </c>
      <c r="AN276" s="328"/>
      <c r="AO276" s="328"/>
      <c r="AP276" s="328"/>
      <c r="AQ276" s="328"/>
      <c r="AR276" s="328"/>
      <c r="AS276" s="328"/>
      <c r="AT276" s="328"/>
      <c r="AU276" s="328"/>
      <c r="AV276" s="328"/>
      <c r="AW276" s="328"/>
      <c r="AX276" s="328"/>
      <c r="AY276" s="328"/>
      <c r="AZ276" s="328"/>
      <c r="BA276" s="328"/>
      <c r="BB276" s="328"/>
      <c r="BC276" s="328"/>
      <c r="BD276" s="328"/>
      <c r="BE276" s="328"/>
      <c r="BF276" s="328"/>
      <c r="BG276" s="328"/>
      <c r="BH276" s="328"/>
      <c r="BI276" s="328"/>
      <c r="BJ276" s="328"/>
      <c r="BK276" s="328"/>
      <c r="BL276" s="328"/>
      <c r="BM276" s="328"/>
      <c r="BN276" s="95"/>
      <c r="BO276" s="96"/>
      <c r="BP276" s="96"/>
      <c r="BQ276" s="96"/>
      <c r="BR276" s="96"/>
      <c r="BS276" s="96"/>
      <c r="BT276" s="96"/>
      <c r="BU276" s="96"/>
      <c r="BV276" s="96"/>
      <c r="BW276" s="96"/>
      <c r="BX276" s="96"/>
      <c r="BY276" s="96"/>
      <c r="BZ276" s="97"/>
      <c r="CA276" s="328"/>
      <c r="CB276" s="328"/>
      <c r="CC276" s="328"/>
      <c r="CD276" s="328"/>
      <c r="CE276" s="328"/>
      <c r="CF276" s="328"/>
      <c r="CG276" s="328"/>
      <c r="CH276" s="328"/>
      <c r="CI276" s="328"/>
      <c r="CJ276" s="328"/>
      <c r="CK276" s="328"/>
      <c r="CL276" s="328"/>
      <c r="CM276" s="328"/>
      <c r="CN276" s="328"/>
      <c r="CO276" s="328"/>
      <c r="CP276" s="328"/>
      <c r="CQ276" s="328"/>
      <c r="CR276" s="328"/>
      <c r="CS276" s="328"/>
      <c r="CT276" s="328"/>
      <c r="CU276" s="328"/>
      <c r="CV276" s="328"/>
      <c r="CW276" s="328"/>
      <c r="CX276" s="328"/>
      <c r="CY276" s="328"/>
      <c r="CZ276" s="328"/>
      <c r="DA276" s="328"/>
      <c r="DB276" s="328"/>
      <c r="DC276" s="328"/>
      <c r="DD276" s="328"/>
      <c r="DE276" s="328"/>
      <c r="DF276" s="95"/>
      <c r="DG276" s="96"/>
      <c r="DH276" s="96"/>
      <c r="DI276" s="96"/>
      <c r="DJ276" s="96"/>
      <c r="DK276" s="96"/>
      <c r="DL276" s="96"/>
      <c r="DM276" s="96"/>
      <c r="DN276" s="96"/>
      <c r="DO276" s="96"/>
      <c r="DP276" s="96"/>
      <c r="DQ276" s="96"/>
      <c r="DR276" s="96"/>
      <c r="DS276" s="96"/>
      <c r="DT276" s="96"/>
      <c r="DU276" s="96"/>
      <c r="DV276" s="96"/>
      <c r="DW276" s="97"/>
      <c r="DX276" s="328">
        <f t="shared" si="5"/>
        <v>3.33</v>
      </c>
      <c r="DY276" s="328"/>
      <c r="DZ276" s="328"/>
      <c r="EA276" s="328"/>
      <c r="EB276" s="328"/>
      <c r="EC276" s="328"/>
      <c r="ED276" s="328"/>
      <c r="EE276" s="328"/>
      <c r="EF276" s="328"/>
      <c r="EG276" s="328"/>
      <c r="EH276" s="328"/>
      <c r="EI276" s="328"/>
      <c r="EJ276" s="328"/>
      <c r="EK276" s="328"/>
      <c r="EL276" s="328"/>
      <c r="EM276" s="328"/>
    </row>
    <row r="277" spans="2:143" s="10" customFormat="1" ht="11.25" customHeight="1">
      <c r="B277" s="94"/>
      <c r="C277" s="326">
        <v>2800</v>
      </c>
      <c r="D277" s="326"/>
      <c r="E277" s="326"/>
      <c r="F277" s="326"/>
      <c r="G277" s="326"/>
      <c r="H277" s="326"/>
      <c r="I277" s="327" t="s">
        <v>49</v>
      </c>
      <c r="J277" s="327"/>
      <c r="K277" s="327"/>
      <c r="L277" s="327"/>
      <c r="M277" s="327"/>
      <c r="N277" s="327"/>
      <c r="O277" s="327"/>
      <c r="P277" s="327"/>
      <c r="Q277" s="327"/>
      <c r="R277" s="327"/>
      <c r="S277" s="327"/>
      <c r="T277" s="327"/>
      <c r="U277" s="327"/>
      <c r="V277" s="327"/>
      <c r="W277" s="327"/>
      <c r="X277" s="327"/>
      <c r="Y277" s="328">
        <f>V61</f>
        <v>101.76417</v>
      </c>
      <c r="Z277" s="328"/>
      <c r="AA277" s="328"/>
      <c r="AB277" s="328"/>
      <c r="AC277" s="328"/>
      <c r="AD277" s="328"/>
      <c r="AE277" s="328"/>
      <c r="AF277" s="328"/>
      <c r="AG277" s="328"/>
      <c r="AH277" s="328"/>
      <c r="AI277" s="328"/>
      <c r="AJ277" s="328"/>
      <c r="AK277" s="328"/>
      <c r="AL277" s="328"/>
      <c r="AM277" s="328">
        <f>Y277</f>
        <v>101.76417</v>
      </c>
      <c r="AN277" s="328"/>
      <c r="AO277" s="328"/>
      <c r="AP277" s="328"/>
      <c r="AQ277" s="328"/>
      <c r="AR277" s="328"/>
      <c r="AS277" s="328"/>
      <c r="AT277" s="328"/>
      <c r="AU277" s="328"/>
      <c r="AV277" s="328"/>
      <c r="AW277" s="328"/>
      <c r="AX277" s="328"/>
      <c r="AY277" s="328"/>
      <c r="AZ277" s="328"/>
      <c r="BA277" s="328"/>
      <c r="BB277" s="328"/>
      <c r="BC277" s="328"/>
      <c r="BD277" s="328"/>
      <c r="BE277" s="328"/>
      <c r="BF277" s="328"/>
      <c r="BG277" s="328"/>
      <c r="BH277" s="328"/>
      <c r="BI277" s="328"/>
      <c r="BJ277" s="328"/>
      <c r="BK277" s="328"/>
      <c r="BL277" s="328"/>
      <c r="BM277" s="328"/>
      <c r="BN277" s="95"/>
      <c r="BO277" s="96"/>
      <c r="BP277" s="96"/>
      <c r="BQ277" s="96"/>
      <c r="BR277" s="96"/>
      <c r="BS277" s="96"/>
      <c r="BT277" s="96"/>
      <c r="BU277" s="96"/>
      <c r="BV277" s="96"/>
      <c r="BW277" s="96"/>
      <c r="BX277" s="96"/>
      <c r="BY277" s="96"/>
      <c r="BZ277" s="97"/>
      <c r="CA277" s="328"/>
      <c r="CB277" s="328"/>
      <c r="CC277" s="328"/>
      <c r="CD277" s="328"/>
      <c r="CE277" s="328"/>
      <c r="CF277" s="328"/>
      <c r="CG277" s="328"/>
      <c r="CH277" s="328"/>
      <c r="CI277" s="328"/>
      <c r="CJ277" s="328"/>
      <c r="CK277" s="328"/>
      <c r="CL277" s="328"/>
      <c r="CM277" s="328"/>
      <c r="CN277" s="328"/>
      <c r="CO277" s="328"/>
      <c r="CP277" s="328"/>
      <c r="CQ277" s="328"/>
      <c r="CR277" s="328"/>
      <c r="CS277" s="328"/>
      <c r="CT277" s="328"/>
      <c r="CU277" s="328"/>
      <c r="CV277" s="328"/>
      <c r="CW277" s="328"/>
      <c r="CX277" s="328"/>
      <c r="CY277" s="328"/>
      <c r="CZ277" s="328"/>
      <c r="DA277" s="328"/>
      <c r="DB277" s="328"/>
      <c r="DC277" s="328"/>
      <c r="DD277" s="328"/>
      <c r="DE277" s="328"/>
      <c r="DF277" s="95"/>
      <c r="DG277" s="96"/>
      <c r="DH277" s="96"/>
      <c r="DI277" s="96"/>
      <c r="DJ277" s="96"/>
      <c r="DK277" s="96"/>
      <c r="DL277" s="96"/>
      <c r="DM277" s="96"/>
      <c r="DN277" s="96"/>
      <c r="DO277" s="96"/>
      <c r="DP277" s="96"/>
      <c r="DQ277" s="96"/>
      <c r="DR277" s="96"/>
      <c r="DS277" s="96"/>
      <c r="DT277" s="96"/>
      <c r="DU277" s="96"/>
      <c r="DV277" s="96"/>
      <c r="DW277" s="97"/>
      <c r="DX277" s="328">
        <f t="shared" si="5"/>
        <v>101.76417</v>
      </c>
      <c r="DY277" s="328"/>
      <c r="DZ277" s="328"/>
      <c r="EA277" s="328"/>
      <c r="EB277" s="328"/>
      <c r="EC277" s="328"/>
      <c r="ED277" s="328"/>
      <c r="EE277" s="328"/>
      <c r="EF277" s="328"/>
      <c r="EG277" s="328"/>
      <c r="EH277" s="328"/>
      <c r="EI277" s="328"/>
      <c r="EJ277" s="328"/>
      <c r="EK277" s="328"/>
      <c r="EL277" s="328"/>
      <c r="EM277" s="328"/>
    </row>
    <row r="278" spans="2:143" s="10" customFormat="1" ht="11.25" customHeight="1">
      <c r="B278" s="90" t="str">
        <f>B261</f>
        <v>0810160</v>
      </c>
      <c r="C278" s="324">
        <v>3000</v>
      </c>
      <c r="D278" s="324"/>
      <c r="E278" s="324"/>
      <c r="F278" s="324"/>
      <c r="G278" s="324"/>
      <c r="H278" s="324"/>
      <c r="I278" s="325" t="s">
        <v>151</v>
      </c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325"/>
      <c r="U278" s="325"/>
      <c r="V278" s="325"/>
      <c r="W278" s="325"/>
      <c r="X278" s="325"/>
      <c r="Y278" s="323">
        <f>Y279+Y281</f>
        <v>0</v>
      </c>
      <c r="Z278" s="323"/>
      <c r="AA278" s="323"/>
      <c r="AB278" s="323"/>
      <c r="AC278" s="323"/>
      <c r="AD278" s="323"/>
      <c r="AE278" s="323"/>
      <c r="AF278" s="323"/>
      <c r="AG278" s="323"/>
      <c r="AH278" s="323"/>
      <c r="AI278" s="323"/>
      <c r="AJ278" s="323"/>
      <c r="AK278" s="323"/>
      <c r="AL278" s="323"/>
      <c r="AM278" s="323">
        <f>AM279+AM281</f>
        <v>0</v>
      </c>
      <c r="AN278" s="323"/>
      <c r="AO278" s="323"/>
      <c r="AP278" s="323"/>
      <c r="AQ278" s="323"/>
      <c r="AR278" s="323"/>
      <c r="AS278" s="323"/>
      <c r="AT278" s="323"/>
      <c r="AU278" s="323"/>
      <c r="AV278" s="323"/>
      <c r="AW278" s="323"/>
      <c r="AX278" s="323"/>
      <c r="AY278" s="91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3"/>
      <c r="BN278" s="91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3"/>
      <c r="CA278" s="91"/>
      <c r="CB278" s="92"/>
      <c r="CC278" s="92"/>
      <c r="CD278" s="92"/>
      <c r="CE278" s="92"/>
      <c r="CF278" s="92"/>
      <c r="CG278" s="92"/>
      <c r="CH278" s="92"/>
      <c r="CI278" s="92"/>
      <c r="CJ278" s="92"/>
      <c r="CK278" s="92"/>
      <c r="CL278" s="92"/>
      <c r="CM278" s="92"/>
      <c r="CN278" s="93"/>
      <c r="CO278" s="91"/>
      <c r="CP278" s="92"/>
      <c r="CQ278" s="92"/>
      <c r="CR278" s="92"/>
      <c r="CS278" s="92"/>
      <c r="CT278" s="92"/>
      <c r="CU278" s="92"/>
      <c r="CV278" s="92"/>
      <c r="CW278" s="92"/>
      <c r="CX278" s="92"/>
      <c r="CY278" s="92"/>
      <c r="CZ278" s="92"/>
      <c r="DA278" s="92"/>
      <c r="DB278" s="92"/>
      <c r="DC278" s="92"/>
      <c r="DD278" s="92"/>
      <c r="DE278" s="93"/>
      <c r="DF278" s="91"/>
      <c r="DG278" s="92"/>
      <c r="DH278" s="92"/>
      <c r="DI278" s="92"/>
      <c r="DJ278" s="92"/>
      <c r="DK278" s="92"/>
      <c r="DL278" s="92"/>
      <c r="DM278" s="92"/>
      <c r="DN278" s="92"/>
      <c r="DO278" s="92"/>
      <c r="DP278" s="92"/>
      <c r="DQ278" s="92"/>
      <c r="DR278" s="92"/>
      <c r="DS278" s="92"/>
      <c r="DT278" s="92"/>
      <c r="DU278" s="92"/>
      <c r="DV278" s="92"/>
      <c r="DW278" s="93"/>
      <c r="DX278" s="323">
        <f t="shared" si="5"/>
        <v>0</v>
      </c>
      <c r="DY278" s="323"/>
      <c r="DZ278" s="323"/>
      <c r="EA278" s="323"/>
      <c r="EB278" s="323"/>
      <c r="EC278" s="323"/>
      <c r="ED278" s="323"/>
      <c r="EE278" s="323"/>
      <c r="EF278" s="323"/>
      <c r="EG278" s="323"/>
      <c r="EH278" s="323"/>
      <c r="EI278" s="323"/>
      <c r="EJ278" s="323"/>
      <c r="EK278" s="323"/>
      <c r="EL278" s="323"/>
      <c r="EM278" s="323"/>
    </row>
    <row r="279" spans="2:143" s="10" customFormat="1" ht="11.25" customHeight="1">
      <c r="B279" s="90" t="str">
        <f>B261</f>
        <v>0810160</v>
      </c>
      <c r="C279" s="324">
        <v>3100</v>
      </c>
      <c r="D279" s="324"/>
      <c r="E279" s="324"/>
      <c r="F279" s="324"/>
      <c r="G279" s="324"/>
      <c r="H279" s="324"/>
      <c r="I279" s="325" t="s">
        <v>152</v>
      </c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325"/>
      <c r="U279" s="325"/>
      <c r="V279" s="325"/>
      <c r="W279" s="325"/>
      <c r="X279" s="325"/>
      <c r="Y279" s="323">
        <f>Y280</f>
        <v>0</v>
      </c>
      <c r="Z279" s="323"/>
      <c r="AA279" s="323"/>
      <c r="AB279" s="323"/>
      <c r="AC279" s="323"/>
      <c r="AD279" s="323"/>
      <c r="AE279" s="323"/>
      <c r="AF279" s="323"/>
      <c r="AG279" s="323"/>
      <c r="AH279" s="323"/>
      <c r="AI279" s="323"/>
      <c r="AJ279" s="323"/>
      <c r="AK279" s="323"/>
      <c r="AL279" s="323"/>
      <c r="AM279" s="323">
        <f>AM280</f>
        <v>0</v>
      </c>
      <c r="AN279" s="323"/>
      <c r="AO279" s="323"/>
      <c r="AP279" s="323"/>
      <c r="AQ279" s="323"/>
      <c r="AR279" s="323"/>
      <c r="AS279" s="323"/>
      <c r="AT279" s="323"/>
      <c r="AU279" s="323"/>
      <c r="AV279" s="323"/>
      <c r="AW279" s="323"/>
      <c r="AX279" s="323"/>
      <c r="AY279" s="91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3"/>
      <c r="BN279" s="91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3"/>
      <c r="CA279" s="91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 s="93"/>
      <c r="CO279" s="91"/>
      <c r="CP279" s="92"/>
      <c r="CQ279" s="92"/>
      <c r="CR279" s="92"/>
      <c r="CS279" s="92"/>
      <c r="CT279" s="92"/>
      <c r="CU279" s="92"/>
      <c r="CV279" s="92"/>
      <c r="CW279" s="92"/>
      <c r="CX279" s="92"/>
      <c r="CY279" s="92"/>
      <c r="CZ279" s="92"/>
      <c r="DA279" s="92"/>
      <c r="DB279" s="92"/>
      <c r="DC279" s="92"/>
      <c r="DD279" s="92"/>
      <c r="DE279" s="93"/>
      <c r="DF279" s="91"/>
      <c r="DG279" s="92"/>
      <c r="DH279" s="92"/>
      <c r="DI279" s="92"/>
      <c r="DJ279" s="92"/>
      <c r="DK279" s="92"/>
      <c r="DL279" s="92"/>
      <c r="DM279" s="92"/>
      <c r="DN279" s="92"/>
      <c r="DO279" s="92"/>
      <c r="DP279" s="92"/>
      <c r="DQ279" s="92"/>
      <c r="DR279" s="92"/>
      <c r="DS279" s="92"/>
      <c r="DT279" s="92"/>
      <c r="DU279" s="92"/>
      <c r="DV279" s="92"/>
      <c r="DW279" s="93"/>
      <c r="DX279" s="323">
        <f t="shared" si="5"/>
        <v>0</v>
      </c>
      <c r="DY279" s="323"/>
      <c r="DZ279" s="323"/>
      <c r="EA279" s="323"/>
      <c r="EB279" s="323"/>
      <c r="EC279" s="323"/>
      <c r="ED279" s="323"/>
      <c r="EE279" s="323"/>
      <c r="EF279" s="323"/>
      <c r="EG279" s="323"/>
      <c r="EH279" s="323"/>
      <c r="EI279" s="323"/>
      <c r="EJ279" s="323"/>
      <c r="EK279" s="323"/>
      <c r="EL279" s="323"/>
      <c r="EM279" s="323"/>
    </row>
    <row r="280" spans="2:143" s="10" customFormat="1" ht="21.75" customHeight="1">
      <c r="B280" s="94"/>
      <c r="C280" s="326">
        <v>3110</v>
      </c>
      <c r="D280" s="326"/>
      <c r="E280" s="326"/>
      <c r="F280" s="326"/>
      <c r="G280" s="326"/>
      <c r="H280" s="326"/>
      <c r="I280" s="327" t="s">
        <v>50</v>
      </c>
      <c r="J280" s="327"/>
      <c r="K280" s="327"/>
      <c r="L280" s="327"/>
      <c r="M280" s="327"/>
      <c r="N280" s="327"/>
      <c r="O280" s="327"/>
      <c r="P280" s="327"/>
      <c r="Q280" s="327"/>
      <c r="R280" s="327"/>
      <c r="S280" s="327"/>
      <c r="T280" s="327"/>
      <c r="U280" s="327"/>
      <c r="V280" s="327"/>
      <c r="W280" s="327"/>
      <c r="X280" s="327"/>
      <c r="Y280" s="328">
        <f>AA62</f>
        <v>0</v>
      </c>
      <c r="Z280" s="328"/>
      <c r="AA280" s="328"/>
      <c r="AB280" s="328"/>
      <c r="AC280" s="328"/>
      <c r="AD280" s="328"/>
      <c r="AE280" s="328"/>
      <c r="AF280" s="328"/>
      <c r="AG280" s="328"/>
      <c r="AH280" s="328"/>
      <c r="AI280" s="328"/>
      <c r="AJ280" s="328"/>
      <c r="AK280" s="328"/>
      <c r="AL280" s="328"/>
      <c r="AM280" s="328">
        <f>Y280</f>
        <v>0</v>
      </c>
      <c r="AN280" s="328"/>
      <c r="AO280" s="328"/>
      <c r="AP280" s="328"/>
      <c r="AQ280" s="328"/>
      <c r="AR280" s="328"/>
      <c r="AS280" s="328"/>
      <c r="AT280" s="328"/>
      <c r="AU280" s="328"/>
      <c r="AV280" s="328"/>
      <c r="AW280" s="328"/>
      <c r="AX280" s="328"/>
      <c r="AY280" s="95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7"/>
      <c r="BN280" s="95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7"/>
      <c r="CA280" s="95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7"/>
      <c r="CO280" s="95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7"/>
      <c r="DF280" s="95"/>
      <c r="DG280" s="96"/>
      <c r="DH280" s="96"/>
      <c r="DI280" s="96"/>
      <c r="DJ280" s="96"/>
      <c r="DK280" s="96"/>
      <c r="DL280" s="96"/>
      <c r="DM280" s="96"/>
      <c r="DN280" s="96"/>
      <c r="DO280" s="96"/>
      <c r="DP280" s="96"/>
      <c r="DQ280" s="96"/>
      <c r="DR280" s="96"/>
      <c r="DS280" s="96"/>
      <c r="DT280" s="96"/>
      <c r="DU280" s="96"/>
      <c r="DV280" s="96"/>
      <c r="DW280" s="97"/>
      <c r="DX280" s="328">
        <f t="shared" si="5"/>
        <v>0</v>
      </c>
      <c r="DY280" s="328"/>
      <c r="DZ280" s="328"/>
      <c r="EA280" s="328"/>
      <c r="EB280" s="328"/>
      <c r="EC280" s="328"/>
      <c r="ED280" s="328"/>
      <c r="EE280" s="328"/>
      <c r="EF280" s="328"/>
      <c r="EG280" s="328"/>
      <c r="EH280" s="328"/>
      <c r="EI280" s="328"/>
      <c r="EJ280" s="328"/>
      <c r="EK280" s="328"/>
      <c r="EL280" s="328"/>
      <c r="EM280" s="328"/>
    </row>
    <row r="281" spans="2:143" s="10" customFormat="1" ht="11.25" customHeight="1">
      <c r="B281" s="90" t="str">
        <f>B261</f>
        <v>0810160</v>
      </c>
      <c r="C281" s="324">
        <v>3130</v>
      </c>
      <c r="D281" s="324"/>
      <c r="E281" s="324"/>
      <c r="F281" s="324"/>
      <c r="G281" s="324"/>
      <c r="H281" s="324"/>
      <c r="I281" s="325" t="s">
        <v>153</v>
      </c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325"/>
      <c r="U281" s="325"/>
      <c r="V281" s="325"/>
      <c r="W281" s="325"/>
      <c r="X281" s="325"/>
      <c r="Y281" s="323">
        <f>Y282</f>
        <v>0</v>
      </c>
      <c r="Z281" s="323"/>
      <c r="AA281" s="323"/>
      <c r="AB281" s="323"/>
      <c r="AC281" s="323"/>
      <c r="AD281" s="323"/>
      <c r="AE281" s="323"/>
      <c r="AF281" s="323"/>
      <c r="AG281" s="323"/>
      <c r="AH281" s="323"/>
      <c r="AI281" s="323"/>
      <c r="AJ281" s="323"/>
      <c r="AK281" s="323"/>
      <c r="AL281" s="323"/>
      <c r="AM281" s="323">
        <f>AM282</f>
        <v>0</v>
      </c>
      <c r="AN281" s="323"/>
      <c r="AO281" s="323"/>
      <c r="AP281" s="323"/>
      <c r="AQ281" s="323"/>
      <c r="AR281" s="323"/>
      <c r="AS281" s="323"/>
      <c r="AT281" s="323"/>
      <c r="AU281" s="323"/>
      <c r="AV281" s="323"/>
      <c r="AW281" s="323"/>
      <c r="AX281" s="323"/>
      <c r="AY281" s="91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3"/>
      <c r="BN281" s="91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3"/>
      <c r="CA281" s="91"/>
      <c r="CB281" s="92"/>
      <c r="CC281" s="92"/>
      <c r="CD281" s="92"/>
      <c r="CE281" s="92"/>
      <c r="CF281" s="92"/>
      <c r="CG281" s="92"/>
      <c r="CH281" s="92"/>
      <c r="CI281" s="92"/>
      <c r="CJ281" s="92"/>
      <c r="CK281" s="92"/>
      <c r="CL281" s="92"/>
      <c r="CM281" s="92"/>
      <c r="CN281" s="93"/>
      <c r="CO281" s="91"/>
      <c r="CP281" s="92"/>
      <c r="CQ281" s="92"/>
      <c r="CR281" s="92"/>
      <c r="CS281" s="92"/>
      <c r="CT281" s="92"/>
      <c r="CU281" s="92"/>
      <c r="CV281" s="92"/>
      <c r="CW281" s="92"/>
      <c r="CX281" s="92"/>
      <c r="CY281" s="92"/>
      <c r="CZ281" s="92"/>
      <c r="DA281" s="92"/>
      <c r="DB281" s="92"/>
      <c r="DC281" s="92"/>
      <c r="DD281" s="92"/>
      <c r="DE281" s="93"/>
      <c r="DF281" s="91"/>
      <c r="DG281" s="92"/>
      <c r="DH281" s="92"/>
      <c r="DI281" s="92"/>
      <c r="DJ281" s="92"/>
      <c r="DK281" s="92"/>
      <c r="DL281" s="92"/>
      <c r="DM281" s="92"/>
      <c r="DN281" s="92"/>
      <c r="DO281" s="92"/>
      <c r="DP281" s="92"/>
      <c r="DQ281" s="92"/>
      <c r="DR281" s="92"/>
      <c r="DS281" s="92"/>
      <c r="DT281" s="92"/>
      <c r="DU281" s="92"/>
      <c r="DV281" s="92"/>
      <c r="DW281" s="93"/>
      <c r="DX281" s="323">
        <f t="shared" si="5"/>
        <v>0</v>
      </c>
      <c r="DY281" s="323"/>
      <c r="DZ281" s="323"/>
      <c r="EA281" s="323"/>
      <c r="EB281" s="323"/>
      <c r="EC281" s="323"/>
      <c r="ED281" s="323"/>
      <c r="EE281" s="323"/>
      <c r="EF281" s="323"/>
      <c r="EG281" s="323"/>
      <c r="EH281" s="323"/>
      <c r="EI281" s="323"/>
      <c r="EJ281" s="323"/>
      <c r="EK281" s="323"/>
      <c r="EL281" s="323"/>
      <c r="EM281" s="323"/>
    </row>
    <row r="282" spans="2:143" s="10" customFormat="1" ht="11.25" customHeight="1">
      <c r="B282" s="94"/>
      <c r="C282" s="326">
        <v>3132</v>
      </c>
      <c r="D282" s="326"/>
      <c r="E282" s="326"/>
      <c r="F282" s="326"/>
      <c r="G282" s="326"/>
      <c r="H282" s="326"/>
      <c r="I282" s="327" t="s">
        <v>51</v>
      </c>
      <c r="J282" s="327"/>
      <c r="K282" s="327"/>
      <c r="L282" s="327"/>
      <c r="M282" s="327"/>
      <c r="N282" s="327"/>
      <c r="O282" s="327"/>
      <c r="P282" s="327"/>
      <c r="Q282" s="327"/>
      <c r="R282" s="327"/>
      <c r="S282" s="327"/>
      <c r="T282" s="327"/>
      <c r="U282" s="327"/>
      <c r="V282" s="327"/>
      <c r="W282" s="327"/>
      <c r="X282" s="327"/>
      <c r="Y282" s="328">
        <f>AA63</f>
        <v>0</v>
      </c>
      <c r="Z282" s="328"/>
      <c r="AA282" s="328"/>
      <c r="AB282" s="328"/>
      <c r="AC282" s="328"/>
      <c r="AD282" s="328"/>
      <c r="AE282" s="328"/>
      <c r="AF282" s="328"/>
      <c r="AG282" s="328"/>
      <c r="AH282" s="328"/>
      <c r="AI282" s="328"/>
      <c r="AJ282" s="328"/>
      <c r="AK282" s="328"/>
      <c r="AL282" s="328"/>
      <c r="AM282" s="328">
        <f>Y282</f>
        <v>0</v>
      </c>
      <c r="AN282" s="328"/>
      <c r="AO282" s="328"/>
      <c r="AP282" s="328"/>
      <c r="AQ282" s="328"/>
      <c r="AR282" s="328"/>
      <c r="AS282" s="328"/>
      <c r="AT282" s="328"/>
      <c r="AU282" s="328"/>
      <c r="AV282" s="328"/>
      <c r="AW282" s="328"/>
      <c r="AX282" s="328"/>
      <c r="AY282" s="95"/>
      <c r="AZ282" s="96"/>
      <c r="BA282" s="96"/>
      <c r="BB282" s="96"/>
      <c r="BC282" s="96"/>
      <c r="BD282" s="96"/>
      <c r="BE282" s="96"/>
      <c r="BF282" s="96"/>
      <c r="BG282" s="96"/>
      <c r="BH282" s="96"/>
      <c r="BI282" s="96"/>
      <c r="BJ282" s="96"/>
      <c r="BK282" s="96"/>
      <c r="BL282" s="96"/>
      <c r="BM282" s="97"/>
      <c r="BN282" s="95"/>
      <c r="BO282" s="96"/>
      <c r="BP282" s="96"/>
      <c r="BQ282" s="96"/>
      <c r="BR282" s="96"/>
      <c r="BS282" s="96"/>
      <c r="BT282" s="96"/>
      <c r="BU282" s="96"/>
      <c r="BV282" s="96"/>
      <c r="BW282" s="96"/>
      <c r="BX282" s="96"/>
      <c r="BY282" s="96"/>
      <c r="BZ282" s="97"/>
      <c r="CA282" s="95"/>
      <c r="CB282" s="96"/>
      <c r="CC282" s="96"/>
      <c r="CD282" s="96"/>
      <c r="CE282" s="96"/>
      <c r="CF282" s="96"/>
      <c r="CG282" s="96"/>
      <c r="CH282" s="96"/>
      <c r="CI282" s="96"/>
      <c r="CJ282" s="96"/>
      <c r="CK282" s="96"/>
      <c r="CL282" s="96"/>
      <c r="CM282" s="96"/>
      <c r="CN282" s="97"/>
      <c r="CO282" s="95"/>
      <c r="CP282" s="96"/>
      <c r="CQ282" s="96"/>
      <c r="CR282" s="96"/>
      <c r="CS282" s="96"/>
      <c r="CT282" s="96"/>
      <c r="CU282" s="96"/>
      <c r="CV282" s="96"/>
      <c r="CW282" s="96"/>
      <c r="CX282" s="96"/>
      <c r="CY282" s="96"/>
      <c r="CZ282" s="96"/>
      <c r="DA282" s="96"/>
      <c r="DB282" s="96"/>
      <c r="DC282" s="96"/>
      <c r="DD282" s="96"/>
      <c r="DE282" s="97"/>
      <c r="DF282" s="95"/>
      <c r="DG282" s="96"/>
      <c r="DH282" s="96"/>
      <c r="DI282" s="96"/>
      <c r="DJ282" s="96"/>
      <c r="DK282" s="96"/>
      <c r="DL282" s="96"/>
      <c r="DM282" s="96"/>
      <c r="DN282" s="96"/>
      <c r="DO282" s="96"/>
      <c r="DP282" s="96"/>
      <c r="DQ282" s="96"/>
      <c r="DR282" s="96"/>
      <c r="DS282" s="96"/>
      <c r="DT282" s="96"/>
      <c r="DU282" s="96"/>
      <c r="DV282" s="96"/>
      <c r="DW282" s="97"/>
      <c r="DX282" s="328">
        <f t="shared" si="5"/>
        <v>0</v>
      </c>
      <c r="DY282" s="328"/>
      <c r="DZ282" s="328"/>
      <c r="EA282" s="328"/>
      <c r="EB282" s="328"/>
      <c r="EC282" s="328"/>
      <c r="ED282" s="328"/>
      <c r="EE282" s="328"/>
      <c r="EF282" s="328"/>
      <c r="EG282" s="328"/>
      <c r="EH282" s="328"/>
      <c r="EI282" s="328"/>
      <c r="EJ282" s="328"/>
      <c r="EK282" s="328"/>
      <c r="EL282" s="328"/>
      <c r="EM282" s="328"/>
    </row>
    <row r="283" spans="2:143" s="10" customFormat="1" ht="11.25" customHeight="1">
      <c r="B283" s="98"/>
      <c r="C283" s="99"/>
      <c r="D283" s="100"/>
      <c r="E283" s="100"/>
      <c r="F283" s="100"/>
      <c r="G283" s="100"/>
      <c r="H283" s="101"/>
      <c r="I283" s="322" t="s">
        <v>154</v>
      </c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  <c r="U283" s="322"/>
      <c r="V283" s="322"/>
      <c r="W283" s="322"/>
      <c r="X283" s="322"/>
      <c r="Y283" s="315">
        <f>Y278+Y261</f>
        <v>16310.24817</v>
      </c>
      <c r="Z283" s="315"/>
      <c r="AA283" s="315"/>
      <c r="AB283" s="315"/>
      <c r="AC283" s="315"/>
      <c r="AD283" s="315"/>
      <c r="AE283" s="315"/>
      <c r="AF283" s="315"/>
      <c r="AG283" s="315"/>
      <c r="AH283" s="315"/>
      <c r="AI283" s="315"/>
      <c r="AJ283" s="315"/>
      <c r="AK283" s="315"/>
      <c r="AL283" s="315"/>
      <c r="AM283" s="315">
        <f>AM278+AM261</f>
        <v>16310.245649999999</v>
      </c>
      <c r="AN283" s="315"/>
      <c r="AO283" s="315"/>
      <c r="AP283" s="315"/>
      <c r="AQ283" s="315"/>
      <c r="AR283" s="315"/>
      <c r="AS283" s="315"/>
      <c r="AT283" s="315"/>
      <c r="AU283" s="315"/>
      <c r="AV283" s="315"/>
      <c r="AW283" s="315"/>
      <c r="AX283" s="315"/>
      <c r="AY283" s="323"/>
      <c r="AZ283" s="323"/>
      <c r="BA283" s="323"/>
      <c r="BB283" s="323"/>
      <c r="BC283" s="323"/>
      <c r="BD283" s="323"/>
      <c r="BE283" s="323"/>
      <c r="BF283" s="323"/>
      <c r="BG283" s="323"/>
      <c r="BH283" s="323"/>
      <c r="BI283" s="323"/>
      <c r="BJ283" s="323"/>
      <c r="BK283" s="323"/>
      <c r="BL283" s="323"/>
      <c r="BM283" s="323"/>
      <c r="BN283" s="91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3"/>
      <c r="CA283" s="323"/>
      <c r="CB283" s="323"/>
      <c r="CC283" s="323"/>
      <c r="CD283" s="323"/>
      <c r="CE283" s="323"/>
      <c r="CF283" s="323"/>
      <c r="CG283" s="323"/>
      <c r="CH283" s="323"/>
      <c r="CI283" s="323"/>
      <c r="CJ283" s="323"/>
      <c r="CK283" s="323"/>
      <c r="CL283" s="323"/>
      <c r="CM283" s="323"/>
      <c r="CN283" s="323"/>
      <c r="CO283" s="323"/>
      <c r="CP283" s="323"/>
      <c r="CQ283" s="323"/>
      <c r="CR283" s="323"/>
      <c r="CS283" s="323"/>
      <c r="CT283" s="323"/>
      <c r="CU283" s="323"/>
      <c r="CV283" s="323"/>
      <c r="CW283" s="323"/>
      <c r="CX283" s="323"/>
      <c r="CY283" s="323"/>
      <c r="CZ283" s="323"/>
      <c r="DA283" s="323"/>
      <c r="DB283" s="323"/>
      <c r="DC283" s="323"/>
      <c r="DD283" s="323"/>
      <c r="DE283" s="323"/>
      <c r="DF283" s="91"/>
      <c r="DG283" s="92"/>
      <c r="DH283" s="92"/>
      <c r="DI283" s="92"/>
      <c r="DJ283" s="92"/>
      <c r="DK283" s="92"/>
      <c r="DL283" s="92"/>
      <c r="DM283" s="92"/>
      <c r="DN283" s="92"/>
      <c r="DO283" s="92"/>
      <c r="DP283" s="92"/>
      <c r="DQ283" s="92"/>
      <c r="DR283" s="92"/>
      <c r="DS283" s="92"/>
      <c r="DT283" s="92"/>
      <c r="DU283" s="92"/>
      <c r="DV283" s="92"/>
      <c r="DW283" s="93"/>
      <c r="DX283" s="315">
        <f t="shared" si="5"/>
        <v>16310.245649999999</v>
      </c>
      <c r="DY283" s="315"/>
      <c r="DZ283" s="315"/>
      <c r="EA283" s="315"/>
      <c r="EB283" s="315"/>
      <c r="EC283" s="315"/>
      <c r="ED283" s="315"/>
      <c r="EE283" s="315"/>
      <c r="EF283" s="315"/>
      <c r="EG283" s="315"/>
      <c r="EH283" s="315"/>
      <c r="EI283" s="315"/>
      <c r="EJ283" s="315"/>
      <c r="EK283" s="315"/>
      <c r="EL283" s="315"/>
      <c r="EM283" s="315"/>
    </row>
    <row r="284" spans="1:183" ht="11.2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</row>
    <row r="285" spans="1:183" ht="11.25" customHeight="1">
      <c r="A285"/>
      <c r="B285" s="316" t="s">
        <v>200</v>
      </c>
      <c r="C285" s="316"/>
      <c r="D285" s="316"/>
      <c r="E285" s="316"/>
      <c r="F285" s="316"/>
      <c r="G285" s="316"/>
      <c r="H285" s="316"/>
      <c r="I285" s="316"/>
      <c r="J285" s="316"/>
      <c r="K285" s="316"/>
      <c r="L285" s="316"/>
      <c r="M285" s="316"/>
      <c r="N285" s="316"/>
      <c r="O285" s="316"/>
      <c r="P285" s="316"/>
      <c r="Q285" s="316"/>
      <c r="R285" s="316"/>
      <c r="S285" s="316"/>
      <c r="T285" s="316"/>
      <c r="U285" s="316"/>
      <c r="V285" s="316"/>
      <c r="W285" s="316"/>
      <c r="X285" s="316"/>
      <c r="Y285" s="316"/>
      <c r="Z285" s="316"/>
      <c r="AA285" s="316"/>
      <c r="AB285" s="316"/>
      <c r="AC285" s="316"/>
      <c r="AD285" s="316"/>
      <c r="AE285" s="316"/>
      <c r="AF285" s="316"/>
      <c r="AG285" s="316"/>
      <c r="AH285" s="316"/>
      <c r="AI285" s="316"/>
      <c r="AJ285" s="316"/>
      <c r="AK285" s="316"/>
      <c r="AL285" s="316"/>
      <c r="AM285" s="316"/>
      <c r="AN285" s="316"/>
      <c r="AO285" s="316"/>
      <c r="AP285" s="316"/>
      <c r="AQ285" s="316"/>
      <c r="AR285" s="316"/>
      <c r="AS285" s="316"/>
      <c r="AT285" s="316"/>
      <c r="AU285" s="316"/>
      <c r="AV285" s="316"/>
      <c r="AW285" s="316"/>
      <c r="AX285" s="316"/>
      <c r="AY285" s="316"/>
      <c r="AZ285" s="316"/>
      <c r="BA285" s="316"/>
      <c r="BB285" s="316"/>
      <c r="BC285" s="316"/>
      <c r="BD285" s="316"/>
      <c r="BE285" s="316"/>
      <c r="BF285" s="316"/>
      <c r="BG285" s="316"/>
      <c r="BH285" s="316"/>
      <c r="BI285" s="316"/>
      <c r="BJ285" s="316"/>
      <c r="BK285" s="316"/>
      <c r="BL285" s="316"/>
      <c r="BM285" s="316"/>
      <c r="BN285" s="316"/>
      <c r="BO285" s="316"/>
      <c r="BP285" s="316"/>
      <c r="BQ285" s="316"/>
      <c r="BR285" s="316"/>
      <c r="BS285" s="316"/>
      <c r="BT285" s="316"/>
      <c r="BU285" s="316"/>
      <c r="BV285" s="316"/>
      <c r="BW285" s="316"/>
      <c r="BX285" s="316"/>
      <c r="BY285" s="316"/>
      <c r="BZ285" s="316"/>
      <c r="CA285" s="316"/>
      <c r="CB285" s="316"/>
      <c r="CC285" s="316"/>
      <c r="CD285" s="316"/>
      <c r="CE285" s="316"/>
      <c r="CF285" s="316"/>
      <c r="CG285" s="316"/>
      <c r="CH285" s="316"/>
      <c r="CI285" s="316"/>
      <c r="CJ285" s="316"/>
      <c r="CK285" s="316"/>
      <c r="CL285" s="316"/>
      <c r="CM285" s="316"/>
      <c r="CN285" s="316"/>
      <c r="CO285" s="316"/>
      <c r="CP285" s="316"/>
      <c r="CQ285" s="316"/>
      <c r="CR285" s="316"/>
      <c r="CS285" s="316"/>
      <c r="CT285" s="316"/>
      <c r="CU285" s="316"/>
      <c r="CV285" s="316"/>
      <c r="CW285" s="316"/>
      <c r="CX285" s="316"/>
      <c r="CY285" s="316"/>
      <c r="CZ285" s="316"/>
      <c r="DA285" s="316"/>
      <c r="DB285" s="316"/>
      <c r="DC285" s="316"/>
      <c r="DD285" s="316"/>
      <c r="DE285" s="316"/>
      <c r="DF285" s="316"/>
      <c r="DG285" s="316"/>
      <c r="DH285" s="316"/>
      <c r="DI285" s="316"/>
      <c r="DJ285" s="316"/>
      <c r="DK285" s="316"/>
      <c r="DL285" s="316"/>
      <c r="DM285" s="316"/>
      <c r="DN285" s="316"/>
      <c r="DO285" s="316"/>
      <c r="DP285" s="316"/>
      <c r="DQ285" s="316"/>
      <c r="DR285" s="316"/>
      <c r="DS285" s="316"/>
      <c r="DT285" s="316"/>
      <c r="DU285" s="316"/>
      <c r="DV285" s="316"/>
      <c r="DW285" s="316"/>
      <c r="DX285" s="316"/>
      <c r="DY285" s="316"/>
      <c r="DZ285" s="316"/>
      <c r="EA285" s="316"/>
      <c r="EB285" s="316"/>
      <c r="EC285" s="316"/>
      <c r="ED285" s="316"/>
      <c r="EE285" s="316"/>
      <c r="EF285" s="316"/>
      <c r="EG285" s="316"/>
      <c r="EH285" s="316"/>
      <c r="EI285" s="316"/>
      <c r="EJ285" s="316"/>
      <c r="EK285" s="316"/>
      <c r="EL285" s="316"/>
      <c r="EM285" s="316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</row>
    <row r="286" spans="1:183" ht="11.2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 s="1" t="s">
        <v>100</v>
      </c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</row>
    <row r="287" spans="2:168" s="88" customFormat="1" ht="16.5" customHeight="1">
      <c r="B287" s="317" t="s">
        <v>17</v>
      </c>
      <c r="C287" s="311" t="s">
        <v>136</v>
      </c>
      <c r="D287" s="311"/>
      <c r="E287" s="311"/>
      <c r="F287" s="311"/>
      <c r="G287" s="311"/>
      <c r="H287" s="311" t="s">
        <v>19</v>
      </c>
      <c r="I287" s="311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1"/>
      <c r="V287" s="311"/>
      <c r="W287" s="311"/>
      <c r="X287" s="311"/>
      <c r="Y287" s="321">
        <v>2017</v>
      </c>
      <c r="Z287" s="321"/>
      <c r="AA287" s="321"/>
      <c r="AB287" s="321"/>
      <c r="AC287" s="321"/>
      <c r="AD287" s="321"/>
      <c r="AE287" s="321"/>
      <c r="AF287" s="321"/>
      <c r="AG287" s="321"/>
      <c r="AH287" s="321"/>
      <c r="AI287" s="321"/>
      <c r="AJ287" s="321"/>
      <c r="AK287" s="321"/>
      <c r="AL287" s="321"/>
      <c r="AM287" s="321"/>
      <c r="AN287" s="321"/>
      <c r="AO287" s="321"/>
      <c r="AP287" s="321"/>
      <c r="AQ287" s="321"/>
      <c r="AR287" s="321"/>
      <c r="AS287" s="321"/>
      <c r="AT287" s="321"/>
      <c r="AU287" s="321"/>
      <c r="AV287" s="321"/>
      <c r="AW287" s="321"/>
      <c r="AX287" s="321"/>
      <c r="AY287" s="321"/>
      <c r="AZ287" s="321"/>
      <c r="BA287" s="321"/>
      <c r="BB287" s="321"/>
      <c r="BC287" s="321"/>
      <c r="BD287" s="321"/>
      <c r="BE287" s="321"/>
      <c r="BF287" s="321"/>
      <c r="BG287" s="321"/>
      <c r="BH287" s="321"/>
      <c r="BI287" s="321"/>
      <c r="BJ287" s="321"/>
      <c r="BK287" s="321"/>
      <c r="BL287" s="321"/>
      <c r="BM287" s="321"/>
      <c r="BN287" s="321"/>
      <c r="BO287" s="321"/>
      <c r="BP287" s="321"/>
      <c r="BQ287" s="321"/>
      <c r="BR287" s="321"/>
      <c r="BS287" s="321"/>
      <c r="BT287" s="321"/>
      <c r="BU287" s="321"/>
      <c r="BV287" s="321"/>
      <c r="BW287" s="321"/>
      <c r="BX287" s="321"/>
      <c r="BY287" s="321"/>
      <c r="BZ287" s="321"/>
      <c r="CA287" s="321"/>
      <c r="CB287" s="321"/>
      <c r="CC287" s="321"/>
      <c r="CD287" s="321"/>
      <c r="CE287" s="321"/>
      <c r="CF287" s="321"/>
      <c r="CG287" s="321"/>
      <c r="CH287" s="321"/>
      <c r="CI287" s="321"/>
      <c r="CJ287" s="321"/>
      <c r="CK287" s="321"/>
      <c r="CL287" s="321"/>
      <c r="CM287" s="321"/>
      <c r="CN287" s="321"/>
      <c r="CO287" s="321">
        <v>2018</v>
      </c>
      <c r="CP287" s="321"/>
      <c r="CQ287" s="321"/>
      <c r="CR287" s="321"/>
      <c r="CS287" s="321"/>
      <c r="CT287" s="321"/>
      <c r="CU287" s="321"/>
      <c r="CV287" s="321"/>
      <c r="CW287" s="321"/>
      <c r="CX287" s="321"/>
      <c r="CY287" s="321"/>
      <c r="CZ287" s="321"/>
      <c r="DA287" s="321"/>
      <c r="DB287" s="321"/>
      <c r="DC287" s="321"/>
      <c r="DD287" s="321"/>
      <c r="DE287" s="321"/>
      <c r="DF287" s="321"/>
      <c r="DG287" s="321"/>
      <c r="DH287" s="321"/>
      <c r="DI287" s="321"/>
      <c r="DJ287" s="321"/>
      <c r="DK287" s="321"/>
      <c r="DL287" s="321"/>
      <c r="DM287" s="321"/>
      <c r="DN287" s="321"/>
      <c r="DO287" s="321"/>
      <c r="DP287" s="321"/>
      <c r="DQ287" s="321"/>
      <c r="DR287" s="321"/>
      <c r="DS287" s="321"/>
      <c r="DT287" s="321"/>
      <c r="DU287" s="321"/>
      <c r="DV287" s="321"/>
      <c r="DW287" s="321"/>
      <c r="DX287" s="321"/>
      <c r="DY287" s="321"/>
      <c r="DZ287" s="321"/>
      <c r="EA287" s="321"/>
      <c r="EB287" s="321"/>
      <c r="EC287" s="321"/>
      <c r="ED287" s="321"/>
      <c r="EE287" s="321"/>
      <c r="EF287" s="321"/>
      <c r="EG287" s="321"/>
      <c r="EH287" s="321"/>
      <c r="EI287" s="321"/>
      <c r="EJ287" s="321"/>
      <c r="EK287" s="321"/>
      <c r="EL287" s="321"/>
      <c r="EM287" s="321"/>
      <c r="EN287" s="321"/>
      <c r="EO287" s="321"/>
      <c r="EP287" s="321"/>
      <c r="EQ287" s="321"/>
      <c r="ER287" s="321"/>
      <c r="ES287" s="321"/>
      <c r="ET287" s="321"/>
      <c r="EU287" s="321"/>
      <c r="EV287" s="321"/>
      <c r="EW287" s="321"/>
      <c r="EX287" s="321"/>
      <c r="EY287" s="321"/>
      <c r="EZ287" s="321"/>
      <c r="FA287" s="321"/>
      <c r="FB287" s="321"/>
      <c r="FC287" s="321"/>
      <c r="FD287" s="321"/>
      <c r="FE287" s="321"/>
      <c r="FF287" s="321"/>
      <c r="FG287" s="321"/>
      <c r="FH287" s="321"/>
      <c r="FI287" s="321"/>
      <c r="FJ287" s="321"/>
      <c r="FK287" s="321"/>
      <c r="FL287" s="321"/>
    </row>
    <row r="288" spans="2:168" s="88" customFormat="1" ht="42.75" customHeight="1">
      <c r="B288" s="318"/>
      <c r="C288" s="318"/>
      <c r="D288" s="319"/>
      <c r="E288" s="319"/>
      <c r="F288" s="319"/>
      <c r="G288" s="320"/>
      <c r="H288" s="318"/>
      <c r="I288" s="319"/>
      <c r="J288" s="319"/>
      <c r="K288" s="319"/>
      <c r="L288" s="319"/>
      <c r="M288" s="319"/>
      <c r="N288" s="319"/>
      <c r="O288" s="319"/>
      <c r="P288" s="319"/>
      <c r="Q288" s="319"/>
      <c r="R288" s="319"/>
      <c r="S288" s="319"/>
      <c r="T288" s="319"/>
      <c r="U288" s="319"/>
      <c r="V288" s="319"/>
      <c r="W288" s="319"/>
      <c r="X288" s="320"/>
      <c r="Y288" s="311" t="s">
        <v>155</v>
      </c>
      <c r="Z288" s="311"/>
      <c r="AA288" s="311"/>
      <c r="AB288" s="311"/>
      <c r="AC288" s="311"/>
      <c r="AD288" s="311"/>
      <c r="AE288" s="311"/>
      <c r="AF288" s="311"/>
      <c r="AG288" s="311"/>
      <c r="AH288" s="311"/>
      <c r="AI288" s="311"/>
      <c r="AJ288" s="311"/>
      <c r="AK288" s="311"/>
      <c r="AL288" s="311"/>
      <c r="AM288" s="311" t="s">
        <v>156</v>
      </c>
      <c r="AN288" s="311"/>
      <c r="AO288" s="311"/>
      <c r="AP288" s="311"/>
      <c r="AQ288" s="311"/>
      <c r="AR288" s="311"/>
      <c r="AS288" s="311"/>
      <c r="AT288" s="311"/>
      <c r="AU288" s="311"/>
      <c r="AV288" s="311"/>
      <c r="AW288" s="311"/>
      <c r="AX288" s="311"/>
      <c r="AY288" s="311"/>
      <c r="AZ288" s="288" t="s">
        <v>157</v>
      </c>
      <c r="BA288" s="288"/>
      <c r="BB288" s="288"/>
      <c r="BC288" s="288"/>
      <c r="BD288" s="288"/>
      <c r="BE288" s="288"/>
      <c r="BF288" s="288"/>
      <c r="BG288" s="288"/>
      <c r="BH288" s="288"/>
      <c r="BI288" s="288"/>
      <c r="BJ288" s="288"/>
      <c r="BK288" s="288"/>
      <c r="BL288" s="288"/>
      <c r="BM288" s="288"/>
      <c r="BN288" s="288"/>
      <c r="BO288" s="288"/>
      <c r="BP288" s="288"/>
      <c r="BQ288" s="288"/>
      <c r="BR288" s="288"/>
      <c r="BS288" s="288"/>
      <c r="BT288" s="288"/>
      <c r="BU288" s="288"/>
      <c r="BV288" s="288"/>
      <c r="BW288" s="288"/>
      <c r="BX288" s="288"/>
      <c r="BY288" s="288"/>
      <c r="BZ288" s="288"/>
      <c r="CA288" s="311" t="s">
        <v>158</v>
      </c>
      <c r="CB288" s="311"/>
      <c r="CC288" s="311"/>
      <c r="CD288" s="311"/>
      <c r="CE288" s="311"/>
      <c r="CF288" s="311"/>
      <c r="CG288" s="311"/>
      <c r="CH288" s="311"/>
      <c r="CI288" s="311"/>
      <c r="CJ288" s="311"/>
      <c r="CK288" s="311"/>
      <c r="CL288" s="311"/>
      <c r="CM288" s="311"/>
      <c r="CN288" s="311"/>
      <c r="CO288" s="311" t="s">
        <v>159</v>
      </c>
      <c r="CP288" s="311"/>
      <c r="CQ288" s="311"/>
      <c r="CR288" s="311"/>
      <c r="CS288" s="311"/>
      <c r="CT288" s="311"/>
      <c r="CU288" s="311"/>
      <c r="CV288" s="311"/>
      <c r="CW288" s="311"/>
      <c r="CX288" s="311"/>
      <c r="CY288" s="311"/>
      <c r="CZ288" s="311"/>
      <c r="DA288" s="311"/>
      <c r="DB288" s="311"/>
      <c r="DC288" s="311"/>
      <c r="DD288" s="311"/>
      <c r="DE288" s="311"/>
      <c r="DF288" s="311" t="s">
        <v>160</v>
      </c>
      <c r="DG288" s="311"/>
      <c r="DH288" s="311"/>
      <c r="DI288" s="311"/>
      <c r="DJ288" s="311"/>
      <c r="DK288" s="311"/>
      <c r="DL288" s="311"/>
      <c r="DM288" s="311"/>
      <c r="DN288" s="311"/>
      <c r="DO288" s="311"/>
      <c r="DP288" s="311"/>
      <c r="DQ288" s="311"/>
      <c r="DR288" s="311"/>
      <c r="DS288" s="311"/>
      <c r="DT288" s="311"/>
      <c r="DU288" s="311"/>
      <c r="DV288" s="311"/>
      <c r="DW288" s="311"/>
      <c r="DX288" s="288" t="s">
        <v>157</v>
      </c>
      <c r="DY288" s="288"/>
      <c r="DZ288" s="288"/>
      <c r="EA288" s="288"/>
      <c r="EB288" s="288"/>
      <c r="EC288" s="288"/>
      <c r="ED288" s="288"/>
      <c r="EE288" s="288"/>
      <c r="EF288" s="288"/>
      <c r="EG288" s="288"/>
      <c r="EH288" s="288"/>
      <c r="EI288" s="288"/>
      <c r="EJ288" s="288"/>
      <c r="EK288" s="288"/>
      <c r="EL288" s="288"/>
      <c r="EM288" s="288"/>
      <c r="EN288" s="288"/>
      <c r="EO288" s="288"/>
      <c r="EP288" s="288"/>
      <c r="EQ288" s="288"/>
      <c r="ER288" s="288"/>
      <c r="ES288" s="288"/>
      <c r="ET288" s="288"/>
      <c r="EU288" s="288"/>
      <c r="EV288" s="288"/>
      <c r="EW288" s="288"/>
      <c r="EX288" s="288"/>
      <c r="EY288" s="288"/>
      <c r="EZ288" s="311" t="s">
        <v>161</v>
      </c>
      <c r="FA288" s="311"/>
      <c r="FB288" s="311"/>
      <c r="FC288" s="311"/>
      <c r="FD288" s="311"/>
      <c r="FE288" s="311"/>
      <c r="FF288" s="311"/>
      <c r="FG288" s="311"/>
      <c r="FH288" s="311"/>
      <c r="FI288" s="311"/>
      <c r="FJ288" s="311"/>
      <c r="FK288" s="311"/>
      <c r="FL288" s="311"/>
    </row>
    <row r="289" spans="2:168" s="88" customFormat="1" ht="38.25" customHeight="1">
      <c r="B289" s="318"/>
      <c r="C289" s="312"/>
      <c r="D289" s="313"/>
      <c r="E289" s="313"/>
      <c r="F289" s="313"/>
      <c r="G289" s="314"/>
      <c r="H289" s="312"/>
      <c r="I289" s="313"/>
      <c r="J289" s="313"/>
      <c r="K289" s="313"/>
      <c r="L289" s="313"/>
      <c r="M289" s="313"/>
      <c r="N289" s="313"/>
      <c r="O289" s="313"/>
      <c r="P289" s="313"/>
      <c r="Q289" s="313"/>
      <c r="R289" s="313"/>
      <c r="S289" s="313"/>
      <c r="T289" s="313"/>
      <c r="U289" s="313"/>
      <c r="V289" s="313"/>
      <c r="W289" s="313"/>
      <c r="X289" s="314"/>
      <c r="Y289" s="312"/>
      <c r="Z289" s="313"/>
      <c r="AA289" s="313"/>
      <c r="AB289" s="313"/>
      <c r="AC289" s="313"/>
      <c r="AD289" s="313"/>
      <c r="AE289" s="313"/>
      <c r="AF289" s="313"/>
      <c r="AG289" s="313"/>
      <c r="AH289" s="313"/>
      <c r="AI289" s="313"/>
      <c r="AJ289" s="313"/>
      <c r="AK289" s="313"/>
      <c r="AL289" s="314"/>
      <c r="AM289" s="312"/>
      <c r="AN289" s="313"/>
      <c r="AO289" s="313"/>
      <c r="AP289" s="313"/>
      <c r="AQ289" s="313"/>
      <c r="AR289" s="313"/>
      <c r="AS289" s="313"/>
      <c r="AT289" s="313"/>
      <c r="AU289" s="313"/>
      <c r="AV289" s="313"/>
      <c r="AW289" s="313"/>
      <c r="AX289" s="313"/>
      <c r="AY289" s="314"/>
      <c r="AZ289" s="288" t="s">
        <v>143</v>
      </c>
      <c r="BA289" s="288"/>
      <c r="BB289" s="288"/>
      <c r="BC289" s="288"/>
      <c r="BD289" s="288"/>
      <c r="BE289" s="288"/>
      <c r="BF289" s="288"/>
      <c r="BG289" s="288"/>
      <c r="BH289" s="288"/>
      <c r="BI289" s="288"/>
      <c r="BJ289" s="288"/>
      <c r="BK289" s="288"/>
      <c r="BL289" s="288"/>
      <c r="BM289" s="288"/>
      <c r="BN289" s="288"/>
      <c r="BO289" s="288" t="s">
        <v>144</v>
      </c>
      <c r="BP289" s="288"/>
      <c r="BQ289" s="288"/>
      <c r="BR289" s="288"/>
      <c r="BS289" s="288"/>
      <c r="BT289" s="288"/>
      <c r="BU289" s="288"/>
      <c r="BV289" s="288"/>
      <c r="BW289" s="288"/>
      <c r="BX289" s="288"/>
      <c r="BY289" s="288"/>
      <c r="BZ289" s="288"/>
      <c r="CA289" s="312"/>
      <c r="CB289" s="313"/>
      <c r="CC289" s="313"/>
      <c r="CD289" s="313"/>
      <c r="CE289" s="313"/>
      <c r="CF289" s="313"/>
      <c r="CG289" s="313"/>
      <c r="CH289" s="313"/>
      <c r="CI289" s="313"/>
      <c r="CJ289" s="313"/>
      <c r="CK289" s="313"/>
      <c r="CL289" s="313"/>
      <c r="CM289" s="313"/>
      <c r="CN289" s="314"/>
      <c r="CO289" s="312"/>
      <c r="CP289" s="313"/>
      <c r="CQ289" s="313"/>
      <c r="CR289" s="313"/>
      <c r="CS289" s="313"/>
      <c r="CT289" s="313"/>
      <c r="CU289" s="313"/>
      <c r="CV289" s="313"/>
      <c r="CW289" s="313"/>
      <c r="CX289" s="313"/>
      <c r="CY289" s="313"/>
      <c r="CZ289" s="313"/>
      <c r="DA289" s="313"/>
      <c r="DB289" s="313"/>
      <c r="DC289" s="313"/>
      <c r="DD289" s="313"/>
      <c r="DE289" s="314"/>
      <c r="DF289" s="312"/>
      <c r="DG289" s="313"/>
      <c r="DH289" s="313"/>
      <c r="DI289" s="313"/>
      <c r="DJ289" s="313"/>
      <c r="DK289" s="313"/>
      <c r="DL289" s="313"/>
      <c r="DM289" s="313"/>
      <c r="DN289" s="313"/>
      <c r="DO289" s="313"/>
      <c r="DP289" s="313"/>
      <c r="DQ289" s="313"/>
      <c r="DR289" s="313"/>
      <c r="DS289" s="313"/>
      <c r="DT289" s="313"/>
      <c r="DU289" s="313"/>
      <c r="DV289" s="313"/>
      <c r="DW289" s="314"/>
      <c r="DX289" s="288" t="s">
        <v>143</v>
      </c>
      <c r="DY289" s="288"/>
      <c r="DZ289" s="288"/>
      <c r="EA289" s="288"/>
      <c r="EB289" s="288"/>
      <c r="EC289" s="288"/>
      <c r="ED289" s="288"/>
      <c r="EE289" s="288"/>
      <c r="EF289" s="288"/>
      <c r="EG289" s="288"/>
      <c r="EH289" s="288"/>
      <c r="EI289" s="288"/>
      <c r="EJ289" s="288"/>
      <c r="EK289" s="288"/>
      <c r="EL289" s="288"/>
      <c r="EM289" s="288"/>
      <c r="EN289" s="288" t="s">
        <v>144</v>
      </c>
      <c r="EO289" s="288"/>
      <c r="EP289" s="288"/>
      <c r="EQ289" s="288"/>
      <c r="ER289" s="288"/>
      <c r="ES289" s="288"/>
      <c r="ET289" s="288"/>
      <c r="EU289" s="288"/>
      <c r="EV289" s="288"/>
      <c r="EW289" s="288"/>
      <c r="EX289" s="288"/>
      <c r="EY289" s="288"/>
      <c r="EZ289" s="312"/>
      <c r="FA289" s="313"/>
      <c r="FB289" s="313"/>
      <c r="FC289" s="313"/>
      <c r="FD289" s="313"/>
      <c r="FE289" s="313"/>
      <c r="FF289" s="313"/>
      <c r="FG289" s="313"/>
      <c r="FH289" s="313"/>
      <c r="FI289" s="313"/>
      <c r="FJ289" s="313"/>
      <c r="FK289" s="313"/>
      <c r="FL289" s="314"/>
    </row>
    <row r="290" spans="1:183" ht="11.25" customHeight="1">
      <c r="A290"/>
      <c r="B290" s="89">
        <v>1</v>
      </c>
      <c r="C290" s="310">
        <v>2</v>
      </c>
      <c r="D290" s="310"/>
      <c r="E290" s="310"/>
      <c r="F290" s="310"/>
      <c r="G290" s="310"/>
      <c r="H290" s="310">
        <v>3</v>
      </c>
      <c r="I290" s="310"/>
      <c r="J290" s="310"/>
      <c r="K290" s="310"/>
      <c r="L290" s="310"/>
      <c r="M290" s="310"/>
      <c r="N290" s="310"/>
      <c r="O290" s="310"/>
      <c r="P290" s="310"/>
      <c r="Q290" s="310"/>
      <c r="R290" s="310"/>
      <c r="S290" s="310"/>
      <c r="T290" s="310"/>
      <c r="U290" s="310"/>
      <c r="V290" s="310"/>
      <c r="W290" s="310"/>
      <c r="X290" s="310"/>
      <c r="Y290" s="310">
        <v>4</v>
      </c>
      <c r="Z290" s="310"/>
      <c r="AA290" s="310"/>
      <c r="AB290" s="310"/>
      <c r="AC290" s="310"/>
      <c r="AD290" s="310"/>
      <c r="AE290" s="310"/>
      <c r="AF290" s="310"/>
      <c r="AG290" s="310"/>
      <c r="AH290" s="310"/>
      <c r="AI290" s="310"/>
      <c r="AJ290" s="310"/>
      <c r="AK290" s="310"/>
      <c r="AL290" s="310"/>
      <c r="AM290" s="310">
        <v>5</v>
      </c>
      <c r="AN290" s="310"/>
      <c r="AO290" s="310"/>
      <c r="AP290" s="310"/>
      <c r="AQ290" s="310"/>
      <c r="AR290" s="310"/>
      <c r="AS290" s="310"/>
      <c r="AT290" s="310"/>
      <c r="AU290" s="310"/>
      <c r="AV290" s="310"/>
      <c r="AW290" s="310"/>
      <c r="AX290" s="310"/>
      <c r="AY290" s="310"/>
      <c r="AZ290" s="310">
        <v>6</v>
      </c>
      <c r="BA290" s="310"/>
      <c r="BB290" s="310"/>
      <c r="BC290" s="310"/>
      <c r="BD290" s="310"/>
      <c r="BE290" s="310"/>
      <c r="BF290" s="310"/>
      <c r="BG290" s="310"/>
      <c r="BH290" s="310"/>
      <c r="BI290" s="310"/>
      <c r="BJ290" s="310"/>
      <c r="BK290" s="310"/>
      <c r="BL290" s="310"/>
      <c r="BM290" s="310"/>
      <c r="BN290" s="310"/>
      <c r="BO290" s="310">
        <v>7</v>
      </c>
      <c r="BP290" s="310"/>
      <c r="BQ290" s="310"/>
      <c r="BR290" s="310"/>
      <c r="BS290" s="310"/>
      <c r="BT290" s="310"/>
      <c r="BU290" s="310"/>
      <c r="BV290" s="310"/>
      <c r="BW290" s="310"/>
      <c r="BX290" s="310"/>
      <c r="BY290" s="310"/>
      <c r="BZ290" s="310"/>
      <c r="CA290" s="310">
        <v>8</v>
      </c>
      <c r="CB290" s="310"/>
      <c r="CC290" s="310"/>
      <c r="CD290" s="310"/>
      <c r="CE290" s="310"/>
      <c r="CF290" s="310"/>
      <c r="CG290" s="310"/>
      <c r="CH290" s="310"/>
      <c r="CI290" s="310"/>
      <c r="CJ290" s="310"/>
      <c r="CK290" s="310"/>
      <c r="CL290" s="310"/>
      <c r="CM290" s="310"/>
      <c r="CN290" s="310"/>
      <c r="CO290" s="310">
        <v>9</v>
      </c>
      <c r="CP290" s="310"/>
      <c r="CQ290" s="310"/>
      <c r="CR290" s="310"/>
      <c r="CS290" s="310"/>
      <c r="CT290" s="310"/>
      <c r="CU290" s="310"/>
      <c r="CV290" s="310"/>
      <c r="CW290" s="310"/>
      <c r="CX290" s="310"/>
      <c r="CY290" s="310"/>
      <c r="CZ290" s="310"/>
      <c r="DA290" s="310"/>
      <c r="DB290" s="310"/>
      <c r="DC290" s="310"/>
      <c r="DD290" s="310"/>
      <c r="DE290" s="310"/>
      <c r="DF290" s="310">
        <v>10</v>
      </c>
      <c r="DG290" s="310"/>
      <c r="DH290" s="310"/>
      <c r="DI290" s="310"/>
      <c r="DJ290" s="310"/>
      <c r="DK290" s="310"/>
      <c r="DL290" s="310"/>
      <c r="DM290" s="310"/>
      <c r="DN290" s="310"/>
      <c r="DO290" s="310"/>
      <c r="DP290" s="310"/>
      <c r="DQ290" s="310"/>
      <c r="DR290" s="310"/>
      <c r="DS290" s="310"/>
      <c r="DT290" s="310"/>
      <c r="DU290" s="310"/>
      <c r="DV290" s="310"/>
      <c r="DW290" s="310"/>
      <c r="DX290" s="310">
        <v>11</v>
      </c>
      <c r="DY290" s="310"/>
      <c r="DZ290" s="310"/>
      <c r="EA290" s="310"/>
      <c r="EB290" s="310"/>
      <c r="EC290" s="310"/>
      <c r="ED290" s="310"/>
      <c r="EE290" s="310"/>
      <c r="EF290" s="310"/>
      <c r="EG290" s="310"/>
      <c r="EH290" s="310"/>
      <c r="EI290" s="310"/>
      <c r="EJ290" s="310"/>
      <c r="EK290" s="310"/>
      <c r="EL290" s="310"/>
      <c r="EM290" s="310"/>
      <c r="EN290" s="310">
        <v>12</v>
      </c>
      <c r="EO290" s="310"/>
      <c r="EP290" s="310"/>
      <c r="EQ290" s="310"/>
      <c r="ER290" s="310"/>
      <c r="ES290" s="310"/>
      <c r="ET290" s="310"/>
      <c r="EU290" s="310"/>
      <c r="EV290" s="310"/>
      <c r="EW290" s="310"/>
      <c r="EX290" s="310"/>
      <c r="EY290" s="310"/>
      <c r="EZ290" s="310">
        <v>13</v>
      </c>
      <c r="FA290" s="310"/>
      <c r="FB290" s="310"/>
      <c r="FC290" s="310"/>
      <c r="FD290" s="310"/>
      <c r="FE290" s="310"/>
      <c r="FF290" s="310"/>
      <c r="FG290" s="310"/>
      <c r="FH290" s="310"/>
      <c r="FI290" s="310"/>
      <c r="FJ290" s="310"/>
      <c r="FK290" s="310"/>
      <c r="FL290" s="31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</row>
    <row r="291" spans="1:183" ht="11.25" customHeight="1">
      <c r="A291"/>
      <c r="B291" s="75">
        <v>1510180</v>
      </c>
      <c r="C291" s="297">
        <v>2000</v>
      </c>
      <c r="D291" s="297"/>
      <c r="E291" s="297"/>
      <c r="F291" s="297"/>
      <c r="G291" s="297"/>
      <c r="H291" s="298" t="s">
        <v>145</v>
      </c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  <c r="X291" s="298"/>
      <c r="Y291" s="307">
        <v>16460.91</v>
      </c>
      <c r="Z291" s="307"/>
      <c r="AA291" s="307"/>
      <c r="AB291" s="307"/>
      <c r="AC291" s="307"/>
      <c r="AD291" s="307"/>
      <c r="AE291" s="307"/>
      <c r="AF291" s="307"/>
      <c r="AG291" s="307"/>
      <c r="AH291" s="307"/>
      <c r="AI291" s="307"/>
      <c r="AJ291" s="307"/>
      <c r="AK291" s="307"/>
      <c r="AL291" s="307"/>
      <c r="AM291" s="46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8"/>
      <c r="AZ291" s="46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8"/>
      <c r="BO291" s="46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8"/>
      <c r="CA291" s="307">
        <v>16460.91</v>
      </c>
      <c r="CB291" s="307"/>
      <c r="CC291" s="307"/>
      <c r="CD291" s="307"/>
      <c r="CE291" s="307"/>
      <c r="CF291" s="307"/>
      <c r="CG291" s="307"/>
      <c r="CH291" s="307"/>
      <c r="CI291" s="307"/>
      <c r="CJ291" s="307"/>
      <c r="CK291" s="307"/>
      <c r="CL291" s="307"/>
      <c r="CM291" s="307"/>
      <c r="CN291" s="307"/>
      <c r="CO291" s="307">
        <f>CO292+CO296</f>
        <v>32977</v>
      </c>
      <c r="CP291" s="307"/>
      <c r="CQ291" s="307"/>
      <c r="CR291" s="307"/>
      <c r="CS291" s="307"/>
      <c r="CT291" s="307"/>
      <c r="CU291" s="307"/>
      <c r="CV291" s="307"/>
      <c r="CW291" s="307"/>
      <c r="CX291" s="307"/>
      <c r="CY291" s="307"/>
      <c r="CZ291" s="307"/>
      <c r="DA291" s="307"/>
      <c r="DB291" s="307"/>
      <c r="DC291" s="307"/>
      <c r="DD291" s="307"/>
      <c r="DE291" s="307"/>
      <c r="DF291" s="46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8"/>
      <c r="DX291" s="46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8"/>
      <c r="EN291" s="46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8"/>
      <c r="EZ291" s="307">
        <f aca="true" t="shared" si="6" ref="EZ291:EZ307">CO291</f>
        <v>32977</v>
      </c>
      <c r="FA291" s="307"/>
      <c r="FB291" s="307"/>
      <c r="FC291" s="307"/>
      <c r="FD291" s="307"/>
      <c r="FE291" s="307"/>
      <c r="FF291" s="307"/>
      <c r="FG291" s="307"/>
      <c r="FH291" s="307"/>
      <c r="FI291" s="307"/>
      <c r="FJ291" s="307"/>
      <c r="FK291" s="307"/>
      <c r="FL291" s="307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</row>
    <row r="292" spans="1:183" ht="21.75" customHeight="1">
      <c r="A292"/>
      <c r="B292" s="75">
        <v>1510180</v>
      </c>
      <c r="C292" s="297">
        <v>2100</v>
      </c>
      <c r="D292" s="297"/>
      <c r="E292" s="297"/>
      <c r="F292" s="297"/>
      <c r="G292" s="297"/>
      <c r="H292" s="298" t="s">
        <v>146</v>
      </c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  <c r="X292" s="298"/>
      <c r="Y292" s="307">
        <v>13741.847</v>
      </c>
      <c r="Z292" s="307"/>
      <c r="AA292" s="307"/>
      <c r="AB292" s="307"/>
      <c r="AC292" s="307"/>
      <c r="AD292" s="307"/>
      <c r="AE292" s="307"/>
      <c r="AF292" s="307"/>
      <c r="AG292" s="307"/>
      <c r="AH292" s="307"/>
      <c r="AI292" s="307"/>
      <c r="AJ292" s="307"/>
      <c r="AK292" s="307"/>
      <c r="AL292" s="307"/>
      <c r="AM292" s="46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8"/>
      <c r="AZ292" s="46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8"/>
      <c r="BO292" s="46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8"/>
      <c r="CA292" s="307">
        <v>13741.847</v>
      </c>
      <c r="CB292" s="307"/>
      <c r="CC292" s="307"/>
      <c r="CD292" s="307"/>
      <c r="CE292" s="307"/>
      <c r="CF292" s="307"/>
      <c r="CG292" s="307"/>
      <c r="CH292" s="307"/>
      <c r="CI292" s="307"/>
      <c r="CJ292" s="307"/>
      <c r="CK292" s="307"/>
      <c r="CL292" s="307"/>
      <c r="CM292" s="307"/>
      <c r="CN292" s="307"/>
      <c r="CO292" s="307">
        <f>CO293+CO295</f>
        <v>30753.771999999997</v>
      </c>
      <c r="CP292" s="307"/>
      <c r="CQ292" s="307"/>
      <c r="CR292" s="307"/>
      <c r="CS292" s="307"/>
      <c r="CT292" s="307"/>
      <c r="CU292" s="307"/>
      <c r="CV292" s="307"/>
      <c r="CW292" s="307"/>
      <c r="CX292" s="307"/>
      <c r="CY292" s="307"/>
      <c r="CZ292" s="307"/>
      <c r="DA292" s="307"/>
      <c r="DB292" s="307"/>
      <c r="DC292" s="307"/>
      <c r="DD292" s="307"/>
      <c r="DE292" s="307"/>
      <c r="DF292" s="46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8"/>
      <c r="DX292" s="46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8"/>
      <c r="EN292" s="46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8"/>
      <c r="EZ292" s="307">
        <f t="shared" si="6"/>
        <v>30753.771999999997</v>
      </c>
      <c r="FA292" s="307"/>
      <c r="FB292" s="307"/>
      <c r="FC292" s="307"/>
      <c r="FD292" s="307"/>
      <c r="FE292" s="307"/>
      <c r="FF292" s="307"/>
      <c r="FG292" s="307"/>
      <c r="FH292" s="307"/>
      <c r="FI292" s="307"/>
      <c r="FJ292" s="307"/>
      <c r="FK292" s="307"/>
      <c r="FL292" s="307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</row>
    <row r="293" spans="1:183" ht="11.25" customHeight="1">
      <c r="A293"/>
      <c r="B293" s="75">
        <v>1510180</v>
      </c>
      <c r="C293" s="297">
        <v>2110</v>
      </c>
      <c r="D293" s="297"/>
      <c r="E293" s="297"/>
      <c r="F293" s="297"/>
      <c r="G293" s="297"/>
      <c r="H293" s="298" t="s">
        <v>147</v>
      </c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  <c r="X293" s="298"/>
      <c r="Y293" s="307">
        <v>11227.8</v>
      </c>
      <c r="Z293" s="307"/>
      <c r="AA293" s="307"/>
      <c r="AB293" s="307"/>
      <c r="AC293" s="307"/>
      <c r="AD293" s="307"/>
      <c r="AE293" s="307"/>
      <c r="AF293" s="307"/>
      <c r="AG293" s="307"/>
      <c r="AH293" s="307"/>
      <c r="AI293" s="307"/>
      <c r="AJ293" s="307"/>
      <c r="AK293" s="307"/>
      <c r="AL293" s="307"/>
      <c r="AM293" s="46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8"/>
      <c r="AZ293" s="46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8"/>
      <c r="BO293" s="46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8"/>
      <c r="CA293" s="307">
        <v>11227.8</v>
      </c>
      <c r="CB293" s="307"/>
      <c r="CC293" s="307"/>
      <c r="CD293" s="307"/>
      <c r="CE293" s="307"/>
      <c r="CF293" s="307"/>
      <c r="CG293" s="307"/>
      <c r="CH293" s="307"/>
      <c r="CI293" s="307"/>
      <c r="CJ293" s="307"/>
      <c r="CK293" s="307"/>
      <c r="CL293" s="307"/>
      <c r="CM293" s="307"/>
      <c r="CN293" s="307"/>
      <c r="CO293" s="307">
        <f>CO294</f>
        <v>25195.6</v>
      </c>
      <c r="CP293" s="307"/>
      <c r="CQ293" s="307"/>
      <c r="CR293" s="307"/>
      <c r="CS293" s="307"/>
      <c r="CT293" s="307"/>
      <c r="CU293" s="307"/>
      <c r="CV293" s="307"/>
      <c r="CW293" s="307"/>
      <c r="CX293" s="307"/>
      <c r="CY293" s="307"/>
      <c r="CZ293" s="307"/>
      <c r="DA293" s="307"/>
      <c r="DB293" s="307"/>
      <c r="DC293" s="307"/>
      <c r="DD293" s="307"/>
      <c r="DE293" s="307"/>
      <c r="DF293" s="46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8"/>
      <c r="DX293" s="46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8"/>
      <c r="EN293" s="46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8"/>
      <c r="EZ293" s="307">
        <f t="shared" si="6"/>
        <v>25195.6</v>
      </c>
      <c r="FA293" s="307"/>
      <c r="FB293" s="307"/>
      <c r="FC293" s="307"/>
      <c r="FD293" s="307"/>
      <c r="FE293" s="307"/>
      <c r="FF293" s="307"/>
      <c r="FG293" s="307"/>
      <c r="FH293" s="307"/>
      <c r="FI293" s="307"/>
      <c r="FJ293" s="307"/>
      <c r="FK293" s="307"/>
      <c r="FL293" s="307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</row>
    <row r="294" spans="1:183" ht="11.25" customHeight="1">
      <c r="A294"/>
      <c r="B294" s="81"/>
      <c r="C294" s="293">
        <v>2111</v>
      </c>
      <c r="D294" s="293"/>
      <c r="E294" s="293"/>
      <c r="F294" s="293"/>
      <c r="G294" s="293"/>
      <c r="H294" s="279" t="s">
        <v>39</v>
      </c>
      <c r="I294" s="279"/>
      <c r="J294" s="279"/>
      <c r="K294" s="279"/>
      <c r="L294" s="279"/>
      <c r="M294" s="279"/>
      <c r="N294" s="279"/>
      <c r="O294" s="279"/>
      <c r="P294" s="279"/>
      <c r="Q294" s="279"/>
      <c r="R294" s="279"/>
      <c r="S294" s="279"/>
      <c r="T294" s="279"/>
      <c r="U294" s="279"/>
      <c r="V294" s="279"/>
      <c r="W294" s="279"/>
      <c r="X294" s="279"/>
      <c r="Y294" s="309">
        <v>11227.8</v>
      </c>
      <c r="Z294" s="309"/>
      <c r="AA294" s="309"/>
      <c r="AB294" s="309"/>
      <c r="AC294" s="309"/>
      <c r="AD294" s="309"/>
      <c r="AE294" s="309"/>
      <c r="AF294" s="309"/>
      <c r="AG294" s="309"/>
      <c r="AH294" s="309"/>
      <c r="AI294" s="309"/>
      <c r="AJ294" s="309"/>
      <c r="AK294" s="309"/>
      <c r="AL294" s="309"/>
      <c r="AM294" s="82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4"/>
      <c r="AZ294" s="82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4"/>
      <c r="BO294" s="82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4"/>
      <c r="CA294" s="309">
        <v>11227.8</v>
      </c>
      <c r="CB294" s="309"/>
      <c r="CC294" s="309"/>
      <c r="CD294" s="309"/>
      <c r="CE294" s="309"/>
      <c r="CF294" s="309"/>
      <c r="CG294" s="309"/>
      <c r="CH294" s="309"/>
      <c r="CI294" s="309"/>
      <c r="CJ294" s="309"/>
      <c r="CK294" s="309"/>
      <c r="CL294" s="309"/>
      <c r="CM294" s="309"/>
      <c r="CN294" s="309"/>
      <c r="CO294" s="309">
        <v>25195.6</v>
      </c>
      <c r="CP294" s="309"/>
      <c r="CQ294" s="309"/>
      <c r="CR294" s="309"/>
      <c r="CS294" s="309"/>
      <c r="CT294" s="309"/>
      <c r="CU294" s="309"/>
      <c r="CV294" s="309"/>
      <c r="CW294" s="309"/>
      <c r="CX294" s="309"/>
      <c r="CY294" s="309"/>
      <c r="CZ294" s="309"/>
      <c r="DA294" s="309"/>
      <c r="DB294" s="309"/>
      <c r="DC294" s="309"/>
      <c r="DD294" s="309"/>
      <c r="DE294" s="309"/>
      <c r="DF294" s="82"/>
      <c r="DG294" s="83"/>
      <c r="DH294" s="83"/>
      <c r="DI294" s="83"/>
      <c r="DJ294" s="83"/>
      <c r="DK294" s="83"/>
      <c r="DL294" s="83"/>
      <c r="DM294" s="83"/>
      <c r="DN294" s="83"/>
      <c r="DO294" s="83"/>
      <c r="DP294" s="83"/>
      <c r="DQ294" s="83"/>
      <c r="DR294" s="83"/>
      <c r="DS294" s="83"/>
      <c r="DT294" s="83"/>
      <c r="DU294" s="83"/>
      <c r="DV294" s="83"/>
      <c r="DW294" s="84"/>
      <c r="DX294" s="82"/>
      <c r="DY294" s="83"/>
      <c r="DZ294" s="83"/>
      <c r="EA294" s="83"/>
      <c r="EB294" s="83"/>
      <c r="EC294" s="83"/>
      <c r="ED294" s="83"/>
      <c r="EE294" s="83"/>
      <c r="EF294" s="83"/>
      <c r="EG294" s="83"/>
      <c r="EH294" s="83"/>
      <c r="EI294" s="83"/>
      <c r="EJ294" s="83"/>
      <c r="EK294" s="83"/>
      <c r="EL294" s="83"/>
      <c r="EM294" s="84"/>
      <c r="EN294" s="82"/>
      <c r="EO294" s="83"/>
      <c r="EP294" s="83"/>
      <c r="EQ294" s="83"/>
      <c r="ER294" s="83"/>
      <c r="ES294" s="83"/>
      <c r="ET294" s="83"/>
      <c r="EU294" s="83"/>
      <c r="EV294" s="83"/>
      <c r="EW294" s="83"/>
      <c r="EX294" s="83"/>
      <c r="EY294" s="84"/>
      <c r="EZ294" s="309">
        <f t="shared" si="6"/>
        <v>25195.6</v>
      </c>
      <c r="FA294" s="309"/>
      <c r="FB294" s="309"/>
      <c r="FC294" s="309"/>
      <c r="FD294" s="309"/>
      <c r="FE294" s="309"/>
      <c r="FF294" s="309"/>
      <c r="FG294" s="309"/>
      <c r="FH294" s="309"/>
      <c r="FI294" s="309"/>
      <c r="FJ294" s="309"/>
      <c r="FK294" s="309"/>
      <c r="FL294" s="309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</row>
    <row r="295" spans="1:183" ht="11.25" customHeight="1">
      <c r="A295"/>
      <c r="B295" s="81"/>
      <c r="C295" s="293">
        <v>2120</v>
      </c>
      <c r="D295" s="293"/>
      <c r="E295" s="293"/>
      <c r="F295" s="293"/>
      <c r="G295" s="293"/>
      <c r="H295" s="279" t="s">
        <v>40</v>
      </c>
      <c r="I295" s="279"/>
      <c r="J295" s="279"/>
      <c r="K295" s="279"/>
      <c r="L295" s="279"/>
      <c r="M295" s="279"/>
      <c r="N295" s="279"/>
      <c r="O295" s="279"/>
      <c r="P295" s="279"/>
      <c r="Q295" s="279"/>
      <c r="R295" s="279"/>
      <c r="S295" s="279"/>
      <c r="T295" s="279"/>
      <c r="U295" s="279"/>
      <c r="V295" s="279"/>
      <c r="W295" s="279"/>
      <c r="X295" s="279"/>
      <c r="Y295" s="309">
        <v>2514.047</v>
      </c>
      <c r="Z295" s="309"/>
      <c r="AA295" s="309"/>
      <c r="AB295" s="309"/>
      <c r="AC295" s="309"/>
      <c r="AD295" s="309"/>
      <c r="AE295" s="309"/>
      <c r="AF295" s="309"/>
      <c r="AG295" s="309"/>
      <c r="AH295" s="309"/>
      <c r="AI295" s="309"/>
      <c r="AJ295" s="309"/>
      <c r="AK295" s="309"/>
      <c r="AL295" s="309"/>
      <c r="AM295" s="82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4"/>
      <c r="AZ295" s="82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4"/>
      <c r="BO295" s="82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4"/>
      <c r="CA295" s="309">
        <v>2514.047</v>
      </c>
      <c r="CB295" s="309"/>
      <c r="CC295" s="309"/>
      <c r="CD295" s="309"/>
      <c r="CE295" s="309"/>
      <c r="CF295" s="309"/>
      <c r="CG295" s="309"/>
      <c r="CH295" s="309"/>
      <c r="CI295" s="309"/>
      <c r="CJ295" s="309"/>
      <c r="CK295" s="309"/>
      <c r="CL295" s="309"/>
      <c r="CM295" s="309"/>
      <c r="CN295" s="309"/>
      <c r="CO295" s="309">
        <v>5558.172</v>
      </c>
      <c r="CP295" s="309"/>
      <c r="CQ295" s="309"/>
      <c r="CR295" s="309"/>
      <c r="CS295" s="309"/>
      <c r="CT295" s="309"/>
      <c r="CU295" s="309"/>
      <c r="CV295" s="309"/>
      <c r="CW295" s="309"/>
      <c r="CX295" s="309"/>
      <c r="CY295" s="309"/>
      <c r="CZ295" s="309"/>
      <c r="DA295" s="309"/>
      <c r="DB295" s="309"/>
      <c r="DC295" s="309"/>
      <c r="DD295" s="309"/>
      <c r="DE295" s="309"/>
      <c r="DF295" s="82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4"/>
      <c r="DX295" s="82"/>
      <c r="DY295" s="83"/>
      <c r="DZ295" s="83"/>
      <c r="EA295" s="83"/>
      <c r="EB295" s="83"/>
      <c r="EC295" s="83"/>
      <c r="ED295" s="83"/>
      <c r="EE295" s="83"/>
      <c r="EF295" s="83"/>
      <c r="EG295" s="83"/>
      <c r="EH295" s="83"/>
      <c r="EI295" s="83"/>
      <c r="EJ295" s="83"/>
      <c r="EK295" s="83"/>
      <c r="EL295" s="83"/>
      <c r="EM295" s="84"/>
      <c r="EN295" s="82"/>
      <c r="EO295" s="83"/>
      <c r="EP295" s="83"/>
      <c r="EQ295" s="83"/>
      <c r="ER295" s="83"/>
      <c r="ES295" s="83"/>
      <c r="ET295" s="83"/>
      <c r="EU295" s="83"/>
      <c r="EV295" s="83"/>
      <c r="EW295" s="83"/>
      <c r="EX295" s="83"/>
      <c r="EY295" s="84"/>
      <c r="EZ295" s="309">
        <f t="shared" si="6"/>
        <v>5558.172</v>
      </c>
      <c r="FA295" s="309"/>
      <c r="FB295" s="309"/>
      <c r="FC295" s="309"/>
      <c r="FD295" s="309"/>
      <c r="FE295" s="309"/>
      <c r="FF295" s="309"/>
      <c r="FG295" s="309"/>
      <c r="FH295" s="309"/>
      <c r="FI295" s="309"/>
      <c r="FJ295" s="309"/>
      <c r="FK295" s="309"/>
      <c r="FL295" s="309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</row>
    <row r="296" spans="1:183" ht="11.25" customHeight="1">
      <c r="A296"/>
      <c r="B296" s="75">
        <v>1510180</v>
      </c>
      <c r="C296" s="297">
        <v>2200</v>
      </c>
      <c r="D296" s="297"/>
      <c r="E296" s="297"/>
      <c r="F296" s="297"/>
      <c r="G296" s="297"/>
      <c r="H296" s="298" t="s">
        <v>148</v>
      </c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  <c r="X296" s="298"/>
      <c r="Y296" s="307">
        <v>2517.852</v>
      </c>
      <c r="Z296" s="307"/>
      <c r="AA296" s="307"/>
      <c r="AB296" s="307"/>
      <c r="AC296" s="307"/>
      <c r="AD296" s="307"/>
      <c r="AE296" s="307"/>
      <c r="AF296" s="307"/>
      <c r="AG296" s="307"/>
      <c r="AH296" s="307"/>
      <c r="AI296" s="307"/>
      <c r="AJ296" s="307"/>
      <c r="AK296" s="307"/>
      <c r="AL296" s="307"/>
      <c r="AM296" s="46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8"/>
      <c r="AZ296" s="46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8"/>
      <c r="BO296" s="46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8"/>
      <c r="CA296" s="307">
        <v>2517.852</v>
      </c>
      <c r="CB296" s="307"/>
      <c r="CC296" s="307"/>
      <c r="CD296" s="307"/>
      <c r="CE296" s="307"/>
      <c r="CF296" s="307"/>
      <c r="CG296" s="307"/>
      <c r="CH296" s="307"/>
      <c r="CI296" s="307"/>
      <c r="CJ296" s="307"/>
      <c r="CK296" s="307"/>
      <c r="CL296" s="307"/>
      <c r="CM296" s="307"/>
      <c r="CN296" s="307"/>
      <c r="CO296" s="307">
        <f>CO297+CO298+CO299+CO300+CO305+CO307</f>
        <v>2223.228</v>
      </c>
      <c r="CP296" s="307"/>
      <c r="CQ296" s="307"/>
      <c r="CR296" s="307"/>
      <c r="CS296" s="307"/>
      <c r="CT296" s="307"/>
      <c r="CU296" s="307"/>
      <c r="CV296" s="307"/>
      <c r="CW296" s="307"/>
      <c r="CX296" s="307"/>
      <c r="CY296" s="307"/>
      <c r="CZ296" s="307"/>
      <c r="DA296" s="307"/>
      <c r="DB296" s="307"/>
      <c r="DC296" s="307"/>
      <c r="DD296" s="307"/>
      <c r="DE296" s="307"/>
      <c r="DF296" s="46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8"/>
      <c r="DX296" s="46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8"/>
      <c r="EN296" s="46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8"/>
      <c r="EZ296" s="307">
        <f t="shared" si="6"/>
        <v>2223.228</v>
      </c>
      <c r="FA296" s="307"/>
      <c r="FB296" s="307"/>
      <c r="FC296" s="307"/>
      <c r="FD296" s="307"/>
      <c r="FE296" s="307"/>
      <c r="FF296" s="307"/>
      <c r="FG296" s="307"/>
      <c r="FH296" s="307"/>
      <c r="FI296" s="307"/>
      <c r="FJ296" s="307"/>
      <c r="FK296" s="307"/>
      <c r="FL296" s="307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</row>
    <row r="297" spans="1:183" ht="11.25" customHeight="1">
      <c r="A297"/>
      <c r="B297" s="81"/>
      <c r="C297" s="293">
        <v>2210</v>
      </c>
      <c r="D297" s="293"/>
      <c r="E297" s="293"/>
      <c r="F297" s="293"/>
      <c r="G297" s="293"/>
      <c r="H297" s="279" t="s">
        <v>41</v>
      </c>
      <c r="I297" s="279"/>
      <c r="J297" s="279"/>
      <c r="K297" s="279"/>
      <c r="L297" s="279"/>
      <c r="M297" s="279"/>
      <c r="N297" s="279"/>
      <c r="O297" s="279"/>
      <c r="P297" s="279"/>
      <c r="Q297" s="279"/>
      <c r="R297" s="279"/>
      <c r="S297" s="279"/>
      <c r="T297" s="279"/>
      <c r="U297" s="279"/>
      <c r="V297" s="279"/>
      <c r="W297" s="279"/>
      <c r="X297" s="279"/>
      <c r="Y297" s="280">
        <v>754.884</v>
      </c>
      <c r="Z297" s="280"/>
      <c r="AA297" s="280"/>
      <c r="AB297" s="280"/>
      <c r="AC297" s="280"/>
      <c r="AD297" s="280"/>
      <c r="AE297" s="280"/>
      <c r="AF297" s="280"/>
      <c r="AG297" s="280"/>
      <c r="AH297" s="280"/>
      <c r="AI297" s="280"/>
      <c r="AJ297" s="280"/>
      <c r="AK297" s="280"/>
      <c r="AL297" s="280"/>
      <c r="AM297" s="82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4"/>
      <c r="AZ297" s="82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4"/>
      <c r="BO297" s="82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4"/>
      <c r="CA297" s="280">
        <v>754.884</v>
      </c>
      <c r="CB297" s="280"/>
      <c r="CC297" s="280"/>
      <c r="CD297" s="280"/>
      <c r="CE297" s="280"/>
      <c r="CF297" s="280"/>
      <c r="CG297" s="280"/>
      <c r="CH297" s="280"/>
      <c r="CI297" s="280"/>
      <c r="CJ297" s="280"/>
      <c r="CK297" s="280"/>
      <c r="CL297" s="280"/>
      <c r="CM297" s="280"/>
      <c r="CN297" s="280"/>
      <c r="CO297" s="280">
        <v>736.912</v>
      </c>
      <c r="CP297" s="280"/>
      <c r="CQ297" s="280"/>
      <c r="CR297" s="280"/>
      <c r="CS297" s="280"/>
      <c r="CT297" s="280"/>
      <c r="CU297" s="280"/>
      <c r="CV297" s="280"/>
      <c r="CW297" s="280"/>
      <c r="CX297" s="280"/>
      <c r="CY297" s="280"/>
      <c r="CZ297" s="280"/>
      <c r="DA297" s="280"/>
      <c r="DB297" s="280"/>
      <c r="DC297" s="280"/>
      <c r="DD297" s="280"/>
      <c r="DE297" s="280"/>
      <c r="DF297" s="82"/>
      <c r="DG297" s="83"/>
      <c r="DH297" s="83"/>
      <c r="DI297" s="83"/>
      <c r="DJ297" s="83"/>
      <c r="DK297" s="83"/>
      <c r="DL297" s="83"/>
      <c r="DM297" s="83"/>
      <c r="DN297" s="83"/>
      <c r="DO297" s="83"/>
      <c r="DP297" s="83"/>
      <c r="DQ297" s="83"/>
      <c r="DR297" s="83"/>
      <c r="DS297" s="83"/>
      <c r="DT297" s="83"/>
      <c r="DU297" s="83"/>
      <c r="DV297" s="83"/>
      <c r="DW297" s="84"/>
      <c r="DX297" s="82"/>
      <c r="DY297" s="83"/>
      <c r="DZ297" s="83"/>
      <c r="EA297" s="83"/>
      <c r="EB297" s="83"/>
      <c r="EC297" s="83"/>
      <c r="ED297" s="83"/>
      <c r="EE297" s="83"/>
      <c r="EF297" s="83"/>
      <c r="EG297" s="83"/>
      <c r="EH297" s="83"/>
      <c r="EI297" s="83"/>
      <c r="EJ297" s="83"/>
      <c r="EK297" s="83"/>
      <c r="EL297" s="83"/>
      <c r="EM297" s="84"/>
      <c r="EN297" s="82"/>
      <c r="EO297" s="83"/>
      <c r="EP297" s="83"/>
      <c r="EQ297" s="83"/>
      <c r="ER297" s="83"/>
      <c r="ES297" s="83"/>
      <c r="ET297" s="83"/>
      <c r="EU297" s="83"/>
      <c r="EV297" s="83"/>
      <c r="EW297" s="83"/>
      <c r="EX297" s="83"/>
      <c r="EY297" s="84"/>
      <c r="EZ297" s="280">
        <f t="shared" si="6"/>
        <v>736.912</v>
      </c>
      <c r="FA297" s="280"/>
      <c r="FB297" s="280"/>
      <c r="FC297" s="280"/>
      <c r="FD297" s="280"/>
      <c r="FE297" s="280"/>
      <c r="FF297" s="280"/>
      <c r="FG297" s="280"/>
      <c r="FH297" s="280"/>
      <c r="FI297" s="280"/>
      <c r="FJ297" s="280"/>
      <c r="FK297" s="280"/>
      <c r="FL297" s="280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</row>
    <row r="298" spans="1:183" ht="11.25" customHeight="1">
      <c r="A298"/>
      <c r="B298" s="81"/>
      <c r="C298" s="293">
        <v>2240</v>
      </c>
      <c r="D298" s="293"/>
      <c r="E298" s="293"/>
      <c r="F298" s="293"/>
      <c r="G298" s="293"/>
      <c r="H298" s="279" t="s">
        <v>42</v>
      </c>
      <c r="I298" s="279"/>
      <c r="J298" s="279"/>
      <c r="K298" s="279"/>
      <c r="L298" s="279"/>
      <c r="M298" s="279"/>
      <c r="N298" s="279"/>
      <c r="O298" s="279"/>
      <c r="P298" s="279"/>
      <c r="Q298" s="279"/>
      <c r="R298" s="279"/>
      <c r="S298" s="279"/>
      <c r="T298" s="279"/>
      <c r="U298" s="279"/>
      <c r="V298" s="279"/>
      <c r="W298" s="279"/>
      <c r="X298" s="279"/>
      <c r="Y298" s="309">
        <v>1003.074</v>
      </c>
      <c r="Z298" s="309"/>
      <c r="AA298" s="309"/>
      <c r="AB298" s="309"/>
      <c r="AC298" s="309"/>
      <c r="AD298" s="309"/>
      <c r="AE298" s="309"/>
      <c r="AF298" s="309"/>
      <c r="AG298" s="309"/>
      <c r="AH298" s="309"/>
      <c r="AI298" s="309"/>
      <c r="AJ298" s="309"/>
      <c r="AK298" s="309"/>
      <c r="AL298" s="309"/>
      <c r="AM298" s="82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4"/>
      <c r="AZ298" s="82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4"/>
      <c r="BO298" s="82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4"/>
      <c r="CA298" s="309">
        <v>1003.074</v>
      </c>
      <c r="CB298" s="309"/>
      <c r="CC298" s="309"/>
      <c r="CD298" s="309"/>
      <c r="CE298" s="309"/>
      <c r="CF298" s="309"/>
      <c r="CG298" s="309"/>
      <c r="CH298" s="309"/>
      <c r="CI298" s="309"/>
      <c r="CJ298" s="309"/>
      <c r="CK298" s="309"/>
      <c r="CL298" s="309"/>
      <c r="CM298" s="309"/>
      <c r="CN298" s="309"/>
      <c r="CO298" s="309">
        <v>717.535</v>
      </c>
      <c r="CP298" s="309"/>
      <c r="CQ298" s="309"/>
      <c r="CR298" s="309"/>
      <c r="CS298" s="309"/>
      <c r="CT298" s="309"/>
      <c r="CU298" s="309"/>
      <c r="CV298" s="309"/>
      <c r="CW298" s="309"/>
      <c r="CX298" s="309"/>
      <c r="CY298" s="309"/>
      <c r="CZ298" s="309"/>
      <c r="DA298" s="309"/>
      <c r="DB298" s="309"/>
      <c r="DC298" s="309"/>
      <c r="DD298" s="309"/>
      <c r="DE298" s="309"/>
      <c r="DF298" s="82"/>
      <c r="DG298" s="83"/>
      <c r="DH298" s="83"/>
      <c r="DI298" s="83"/>
      <c r="DJ298" s="83"/>
      <c r="DK298" s="83"/>
      <c r="DL298" s="83"/>
      <c r="DM298" s="83"/>
      <c r="DN298" s="83"/>
      <c r="DO298" s="83"/>
      <c r="DP298" s="83"/>
      <c r="DQ298" s="83"/>
      <c r="DR298" s="83"/>
      <c r="DS298" s="83"/>
      <c r="DT298" s="83"/>
      <c r="DU298" s="83"/>
      <c r="DV298" s="83"/>
      <c r="DW298" s="84"/>
      <c r="DX298" s="82"/>
      <c r="DY298" s="83"/>
      <c r="DZ298" s="83"/>
      <c r="EA298" s="83"/>
      <c r="EB298" s="83"/>
      <c r="EC298" s="83"/>
      <c r="ED298" s="83"/>
      <c r="EE298" s="83"/>
      <c r="EF298" s="83"/>
      <c r="EG298" s="83"/>
      <c r="EH298" s="83"/>
      <c r="EI298" s="83"/>
      <c r="EJ298" s="83"/>
      <c r="EK298" s="83"/>
      <c r="EL298" s="83"/>
      <c r="EM298" s="84"/>
      <c r="EN298" s="82"/>
      <c r="EO298" s="83"/>
      <c r="EP298" s="83"/>
      <c r="EQ298" s="83"/>
      <c r="ER298" s="83"/>
      <c r="ES298" s="83"/>
      <c r="ET298" s="83"/>
      <c r="EU298" s="83"/>
      <c r="EV298" s="83"/>
      <c r="EW298" s="83"/>
      <c r="EX298" s="83"/>
      <c r="EY298" s="84"/>
      <c r="EZ298" s="309">
        <f t="shared" si="6"/>
        <v>717.535</v>
      </c>
      <c r="FA298" s="309"/>
      <c r="FB298" s="309"/>
      <c r="FC298" s="309"/>
      <c r="FD298" s="309"/>
      <c r="FE298" s="309"/>
      <c r="FF298" s="309"/>
      <c r="FG298" s="309"/>
      <c r="FH298" s="309"/>
      <c r="FI298" s="309"/>
      <c r="FJ298" s="309"/>
      <c r="FK298" s="309"/>
      <c r="FL298" s="309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</row>
    <row r="299" spans="1:183" ht="11.25" customHeight="1">
      <c r="A299"/>
      <c r="B299" s="81"/>
      <c r="C299" s="293">
        <v>2250</v>
      </c>
      <c r="D299" s="293"/>
      <c r="E299" s="293"/>
      <c r="F299" s="293"/>
      <c r="G299" s="293"/>
      <c r="H299" s="279" t="s">
        <v>43</v>
      </c>
      <c r="I299" s="279"/>
      <c r="J299" s="279"/>
      <c r="K299" s="279"/>
      <c r="L299" s="279"/>
      <c r="M299" s="279"/>
      <c r="N299" s="279"/>
      <c r="O299" s="279"/>
      <c r="P299" s="279"/>
      <c r="Q299" s="279"/>
      <c r="R299" s="279"/>
      <c r="S299" s="279"/>
      <c r="T299" s="279"/>
      <c r="U299" s="279"/>
      <c r="V299" s="279"/>
      <c r="W299" s="279"/>
      <c r="X299" s="279"/>
      <c r="Y299" s="280">
        <v>5.8</v>
      </c>
      <c r="Z299" s="280"/>
      <c r="AA299" s="280"/>
      <c r="AB299" s="280"/>
      <c r="AC299" s="280"/>
      <c r="AD299" s="280"/>
      <c r="AE299" s="280"/>
      <c r="AF299" s="280"/>
      <c r="AG299" s="280"/>
      <c r="AH299" s="280"/>
      <c r="AI299" s="280"/>
      <c r="AJ299" s="280"/>
      <c r="AK299" s="280"/>
      <c r="AL299" s="280"/>
      <c r="AM299" s="82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4"/>
      <c r="AZ299" s="82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4"/>
      <c r="BO299" s="82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4"/>
      <c r="CA299" s="280">
        <v>5.8</v>
      </c>
      <c r="CB299" s="280"/>
      <c r="CC299" s="280"/>
      <c r="CD299" s="280"/>
      <c r="CE299" s="280"/>
      <c r="CF299" s="280"/>
      <c r="CG299" s="280"/>
      <c r="CH299" s="280"/>
      <c r="CI299" s="280"/>
      <c r="CJ299" s="280"/>
      <c r="CK299" s="280"/>
      <c r="CL299" s="280"/>
      <c r="CM299" s="280"/>
      <c r="CN299" s="280"/>
      <c r="CO299" s="280">
        <v>9</v>
      </c>
      <c r="CP299" s="280"/>
      <c r="CQ299" s="280"/>
      <c r="CR299" s="280"/>
      <c r="CS299" s="280"/>
      <c r="CT299" s="280"/>
      <c r="CU299" s="280"/>
      <c r="CV299" s="280"/>
      <c r="CW299" s="280"/>
      <c r="CX299" s="280"/>
      <c r="CY299" s="280"/>
      <c r="CZ299" s="280"/>
      <c r="DA299" s="280"/>
      <c r="DB299" s="280"/>
      <c r="DC299" s="280"/>
      <c r="DD299" s="280"/>
      <c r="DE299" s="280"/>
      <c r="DF299" s="82"/>
      <c r="DG299" s="83"/>
      <c r="DH299" s="83"/>
      <c r="DI299" s="83"/>
      <c r="DJ299" s="83"/>
      <c r="DK299" s="83"/>
      <c r="DL299" s="83"/>
      <c r="DM299" s="83"/>
      <c r="DN299" s="83"/>
      <c r="DO299" s="83"/>
      <c r="DP299" s="83"/>
      <c r="DQ299" s="83"/>
      <c r="DR299" s="83"/>
      <c r="DS299" s="83"/>
      <c r="DT299" s="83"/>
      <c r="DU299" s="83"/>
      <c r="DV299" s="83"/>
      <c r="DW299" s="84"/>
      <c r="DX299" s="82"/>
      <c r="DY299" s="83"/>
      <c r="DZ299" s="83"/>
      <c r="EA299" s="83"/>
      <c r="EB299" s="83"/>
      <c r="EC299" s="83"/>
      <c r="ED299" s="83"/>
      <c r="EE299" s="83"/>
      <c r="EF299" s="83"/>
      <c r="EG299" s="83"/>
      <c r="EH299" s="83"/>
      <c r="EI299" s="83"/>
      <c r="EJ299" s="83"/>
      <c r="EK299" s="83"/>
      <c r="EL299" s="83"/>
      <c r="EM299" s="84"/>
      <c r="EN299" s="82"/>
      <c r="EO299" s="83"/>
      <c r="EP299" s="83"/>
      <c r="EQ299" s="83"/>
      <c r="ER299" s="83"/>
      <c r="ES299" s="83"/>
      <c r="ET299" s="83"/>
      <c r="EU299" s="83"/>
      <c r="EV299" s="83"/>
      <c r="EW299" s="83"/>
      <c r="EX299" s="83"/>
      <c r="EY299" s="84"/>
      <c r="EZ299" s="280">
        <f t="shared" si="6"/>
        <v>9</v>
      </c>
      <c r="FA299" s="280"/>
      <c r="FB299" s="280"/>
      <c r="FC299" s="280"/>
      <c r="FD299" s="280"/>
      <c r="FE299" s="280"/>
      <c r="FF299" s="280"/>
      <c r="FG299" s="280"/>
      <c r="FH299" s="280"/>
      <c r="FI299" s="280"/>
      <c r="FJ299" s="280"/>
      <c r="FK299" s="280"/>
      <c r="FL299" s="280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</row>
    <row r="300" spans="1:183" ht="11.25" customHeight="1">
      <c r="A300"/>
      <c r="B300" s="75">
        <v>1510180</v>
      </c>
      <c r="C300" s="297">
        <v>2270</v>
      </c>
      <c r="D300" s="297"/>
      <c r="E300" s="297"/>
      <c r="F300" s="297"/>
      <c r="G300" s="297"/>
      <c r="H300" s="298" t="s">
        <v>149</v>
      </c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  <c r="X300" s="298"/>
      <c r="Y300" s="283">
        <v>749.094</v>
      </c>
      <c r="Z300" s="283"/>
      <c r="AA300" s="283"/>
      <c r="AB300" s="283"/>
      <c r="AC300" s="283"/>
      <c r="AD300" s="283"/>
      <c r="AE300" s="283"/>
      <c r="AF300" s="283"/>
      <c r="AG300" s="283"/>
      <c r="AH300" s="283"/>
      <c r="AI300" s="283"/>
      <c r="AJ300" s="283"/>
      <c r="AK300" s="283"/>
      <c r="AL300" s="283"/>
      <c r="AM300" s="46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8"/>
      <c r="AZ300" s="46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8"/>
      <c r="BO300" s="46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8"/>
      <c r="CA300" s="283">
        <v>749.094</v>
      </c>
      <c r="CB300" s="283"/>
      <c r="CC300" s="283"/>
      <c r="CD300" s="283"/>
      <c r="CE300" s="283"/>
      <c r="CF300" s="283"/>
      <c r="CG300" s="283"/>
      <c r="CH300" s="283"/>
      <c r="CI300" s="283"/>
      <c r="CJ300" s="283"/>
      <c r="CK300" s="283"/>
      <c r="CL300" s="283"/>
      <c r="CM300" s="283"/>
      <c r="CN300" s="283"/>
      <c r="CO300" s="283">
        <f>CO301+CO302+CO303+CO304</f>
        <v>739.321</v>
      </c>
      <c r="CP300" s="283"/>
      <c r="CQ300" s="283"/>
      <c r="CR300" s="283"/>
      <c r="CS300" s="283"/>
      <c r="CT300" s="283"/>
      <c r="CU300" s="283"/>
      <c r="CV300" s="283"/>
      <c r="CW300" s="283"/>
      <c r="CX300" s="283"/>
      <c r="CY300" s="283"/>
      <c r="CZ300" s="283"/>
      <c r="DA300" s="283"/>
      <c r="DB300" s="283"/>
      <c r="DC300" s="283"/>
      <c r="DD300" s="283"/>
      <c r="DE300" s="283"/>
      <c r="DF300" s="46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8"/>
      <c r="DX300" s="46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8"/>
      <c r="EN300" s="46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8"/>
      <c r="EZ300" s="283">
        <f t="shared" si="6"/>
        <v>739.321</v>
      </c>
      <c r="FA300" s="283"/>
      <c r="FB300" s="283"/>
      <c r="FC300" s="283"/>
      <c r="FD300" s="283"/>
      <c r="FE300" s="283"/>
      <c r="FF300" s="283"/>
      <c r="FG300" s="283"/>
      <c r="FH300" s="283"/>
      <c r="FI300" s="283"/>
      <c r="FJ300" s="283"/>
      <c r="FK300" s="283"/>
      <c r="FL300" s="283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</row>
    <row r="301" spans="1:183" ht="11.25" customHeight="1">
      <c r="A301"/>
      <c r="B301" s="81"/>
      <c r="C301" s="293">
        <v>2271</v>
      </c>
      <c r="D301" s="293"/>
      <c r="E301" s="293"/>
      <c r="F301" s="293"/>
      <c r="G301" s="293"/>
      <c r="H301" s="279" t="s">
        <v>44</v>
      </c>
      <c r="I301" s="279"/>
      <c r="J301" s="279"/>
      <c r="K301" s="279"/>
      <c r="L301" s="279"/>
      <c r="M301" s="279"/>
      <c r="N301" s="279"/>
      <c r="O301" s="279"/>
      <c r="P301" s="279"/>
      <c r="Q301" s="279"/>
      <c r="R301" s="279"/>
      <c r="S301" s="279"/>
      <c r="T301" s="279"/>
      <c r="U301" s="279"/>
      <c r="V301" s="279"/>
      <c r="W301" s="279"/>
      <c r="X301" s="279"/>
      <c r="Y301" s="280">
        <v>473.951</v>
      </c>
      <c r="Z301" s="280"/>
      <c r="AA301" s="280"/>
      <c r="AB301" s="280"/>
      <c r="AC301" s="280"/>
      <c r="AD301" s="280"/>
      <c r="AE301" s="280"/>
      <c r="AF301" s="280"/>
      <c r="AG301" s="280"/>
      <c r="AH301" s="280"/>
      <c r="AI301" s="280"/>
      <c r="AJ301" s="280"/>
      <c r="AK301" s="280"/>
      <c r="AL301" s="280"/>
      <c r="AM301" s="82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4"/>
      <c r="AZ301" s="82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4"/>
      <c r="BO301" s="82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4"/>
      <c r="CA301" s="280">
        <v>473.951</v>
      </c>
      <c r="CB301" s="280"/>
      <c r="CC301" s="280"/>
      <c r="CD301" s="280"/>
      <c r="CE301" s="280"/>
      <c r="CF301" s="280"/>
      <c r="CG301" s="280"/>
      <c r="CH301" s="280"/>
      <c r="CI301" s="280"/>
      <c r="CJ301" s="280"/>
      <c r="CK301" s="280"/>
      <c r="CL301" s="280"/>
      <c r="CM301" s="280"/>
      <c r="CN301" s="280"/>
      <c r="CO301" s="280">
        <v>328.284</v>
      </c>
      <c r="CP301" s="280"/>
      <c r="CQ301" s="280"/>
      <c r="CR301" s="280"/>
      <c r="CS301" s="280"/>
      <c r="CT301" s="280"/>
      <c r="CU301" s="280"/>
      <c r="CV301" s="280"/>
      <c r="CW301" s="280"/>
      <c r="CX301" s="280"/>
      <c r="CY301" s="280"/>
      <c r="CZ301" s="280"/>
      <c r="DA301" s="280"/>
      <c r="DB301" s="280"/>
      <c r="DC301" s="280"/>
      <c r="DD301" s="280"/>
      <c r="DE301" s="280"/>
      <c r="DF301" s="82"/>
      <c r="DG301" s="83"/>
      <c r="DH301" s="83"/>
      <c r="DI301" s="83"/>
      <c r="DJ301" s="83"/>
      <c r="DK301" s="83"/>
      <c r="DL301" s="83"/>
      <c r="DM301" s="83"/>
      <c r="DN301" s="83"/>
      <c r="DO301" s="83"/>
      <c r="DP301" s="83"/>
      <c r="DQ301" s="83"/>
      <c r="DR301" s="83"/>
      <c r="DS301" s="83"/>
      <c r="DT301" s="83"/>
      <c r="DU301" s="83"/>
      <c r="DV301" s="83"/>
      <c r="DW301" s="84"/>
      <c r="DX301" s="82"/>
      <c r="DY301" s="83"/>
      <c r="DZ301" s="83"/>
      <c r="EA301" s="83"/>
      <c r="EB301" s="83"/>
      <c r="EC301" s="83"/>
      <c r="ED301" s="83"/>
      <c r="EE301" s="83"/>
      <c r="EF301" s="83"/>
      <c r="EG301" s="83"/>
      <c r="EH301" s="83"/>
      <c r="EI301" s="83"/>
      <c r="EJ301" s="83"/>
      <c r="EK301" s="83"/>
      <c r="EL301" s="83"/>
      <c r="EM301" s="84"/>
      <c r="EN301" s="82"/>
      <c r="EO301" s="83"/>
      <c r="EP301" s="83"/>
      <c r="EQ301" s="83"/>
      <c r="ER301" s="83"/>
      <c r="ES301" s="83"/>
      <c r="ET301" s="83"/>
      <c r="EU301" s="83"/>
      <c r="EV301" s="83"/>
      <c r="EW301" s="83"/>
      <c r="EX301" s="83"/>
      <c r="EY301" s="84"/>
      <c r="EZ301" s="280">
        <f t="shared" si="6"/>
        <v>328.284</v>
      </c>
      <c r="FA301" s="280"/>
      <c r="FB301" s="280"/>
      <c r="FC301" s="280"/>
      <c r="FD301" s="280"/>
      <c r="FE301" s="280"/>
      <c r="FF301" s="280"/>
      <c r="FG301" s="280"/>
      <c r="FH301" s="280"/>
      <c r="FI301" s="280"/>
      <c r="FJ301" s="280"/>
      <c r="FK301" s="280"/>
      <c r="FL301" s="280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</row>
    <row r="302" spans="1:183" ht="11.25" customHeight="1">
      <c r="A302"/>
      <c r="B302" s="81"/>
      <c r="C302" s="293">
        <v>2272</v>
      </c>
      <c r="D302" s="293"/>
      <c r="E302" s="293"/>
      <c r="F302" s="293"/>
      <c r="G302" s="293"/>
      <c r="H302" s="279" t="s">
        <v>45</v>
      </c>
      <c r="I302" s="279"/>
      <c r="J302" s="279"/>
      <c r="K302" s="279"/>
      <c r="L302" s="279"/>
      <c r="M302" s="279"/>
      <c r="N302" s="279"/>
      <c r="O302" s="279"/>
      <c r="P302" s="279"/>
      <c r="Q302" s="279"/>
      <c r="R302" s="279"/>
      <c r="S302" s="279"/>
      <c r="T302" s="279"/>
      <c r="U302" s="279"/>
      <c r="V302" s="279"/>
      <c r="W302" s="279"/>
      <c r="X302" s="279"/>
      <c r="Y302" s="280">
        <v>11.659</v>
      </c>
      <c r="Z302" s="280"/>
      <c r="AA302" s="280"/>
      <c r="AB302" s="280"/>
      <c r="AC302" s="280"/>
      <c r="AD302" s="280"/>
      <c r="AE302" s="280"/>
      <c r="AF302" s="280"/>
      <c r="AG302" s="280"/>
      <c r="AH302" s="280"/>
      <c r="AI302" s="280"/>
      <c r="AJ302" s="280"/>
      <c r="AK302" s="280"/>
      <c r="AL302" s="280"/>
      <c r="AM302" s="82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4"/>
      <c r="AZ302" s="82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4"/>
      <c r="BO302" s="82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4"/>
      <c r="CA302" s="280">
        <v>11.659</v>
      </c>
      <c r="CB302" s="280"/>
      <c r="CC302" s="280"/>
      <c r="CD302" s="280"/>
      <c r="CE302" s="280"/>
      <c r="CF302" s="280"/>
      <c r="CG302" s="280"/>
      <c r="CH302" s="280"/>
      <c r="CI302" s="280"/>
      <c r="CJ302" s="280"/>
      <c r="CK302" s="280"/>
      <c r="CL302" s="280"/>
      <c r="CM302" s="280"/>
      <c r="CN302" s="280"/>
      <c r="CO302" s="280">
        <v>20.076</v>
      </c>
      <c r="CP302" s="280"/>
      <c r="CQ302" s="280"/>
      <c r="CR302" s="280"/>
      <c r="CS302" s="280"/>
      <c r="CT302" s="280"/>
      <c r="CU302" s="280"/>
      <c r="CV302" s="280"/>
      <c r="CW302" s="280"/>
      <c r="CX302" s="280"/>
      <c r="CY302" s="280"/>
      <c r="CZ302" s="280"/>
      <c r="DA302" s="280"/>
      <c r="DB302" s="280"/>
      <c r="DC302" s="280"/>
      <c r="DD302" s="280"/>
      <c r="DE302" s="280"/>
      <c r="DF302" s="82"/>
      <c r="DG302" s="83"/>
      <c r="DH302" s="83"/>
      <c r="DI302" s="83"/>
      <c r="DJ302" s="83"/>
      <c r="DK302" s="83"/>
      <c r="DL302" s="83"/>
      <c r="DM302" s="83"/>
      <c r="DN302" s="83"/>
      <c r="DO302" s="83"/>
      <c r="DP302" s="83"/>
      <c r="DQ302" s="83"/>
      <c r="DR302" s="83"/>
      <c r="DS302" s="83"/>
      <c r="DT302" s="83"/>
      <c r="DU302" s="83"/>
      <c r="DV302" s="83"/>
      <c r="DW302" s="84"/>
      <c r="DX302" s="82"/>
      <c r="DY302" s="83"/>
      <c r="DZ302" s="83"/>
      <c r="EA302" s="83"/>
      <c r="EB302" s="83"/>
      <c r="EC302" s="83"/>
      <c r="ED302" s="83"/>
      <c r="EE302" s="83"/>
      <c r="EF302" s="83"/>
      <c r="EG302" s="83"/>
      <c r="EH302" s="83"/>
      <c r="EI302" s="83"/>
      <c r="EJ302" s="83"/>
      <c r="EK302" s="83"/>
      <c r="EL302" s="83"/>
      <c r="EM302" s="84"/>
      <c r="EN302" s="82"/>
      <c r="EO302" s="83"/>
      <c r="EP302" s="83"/>
      <c r="EQ302" s="83"/>
      <c r="ER302" s="83"/>
      <c r="ES302" s="83"/>
      <c r="ET302" s="83"/>
      <c r="EU302" s="83"/>
      <c r="EV302" s="83"/>
      <c r="EW302" s="83"/>
      <c r="EX302" s="83"/>
      <c r="EY302" s="84"/>
      <c r="EZ302" s="280">
        <f t="shared" si="6"/>
        <v>20.076</v>
      </c>
      <c r="FA302" s="280"/>
      <c r="FB302" s="280"/>
      <c r="FC302" s="280"/>
      <c r="FD302" s="280"/>
      <c r="FE302" s="280"/>
      <c r="FF302" s="280"/>
      <c r="FG302" s="280"/>
      <c r="FH302" s="280"/>
      <c r="FI302" s="280"/>
      <c r="FJ302" s="280"/>
      <c r="FK302" s="280"/>
      <c r="FL302" s="280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</row>
    <row r="303" spans="1:183" ht="11.25" customHeight="1">
      <c r="A303"/>
      <c r="B303" s="81"/>
      <c r="C303" s="293">
        <v>2273</v>
      </c>
      <c r="D303" s="293"/>
      <c r="E303" s="293"/>
      <c r="F303" s="293"/>
      <c r="G303" s="293"/>
      <c r="H303" s="279" t="s">
        <v>46</v>
      </c>
      <c r="I303" s="279"/>
      <c r="J303" s="279"/>
      <c r="K303" s="279"/>
      <c r="L303" s="279"/>
      <c r="M303" s="279"/>
      <c r="N303" s="279"/>
      <c r="O303" s="279"/>
      <c r="P303" s="279"/>
      <c r="Q303" s="279"/>
      <c r="R303" s="279"/>
      <c r="S303" s="279"/>
      <c r="T303" s="279"/>
      <c r="U303" s="279"/>
      <c r="V303" s="279"/>
      <c r="W303" s="279"/>
      <c r="X303" s="279"/>
      <c r="Y303" s="280">
        <v>218.872</v>
      </c>
      <c r="Z303" s="280"/>
      <c r="AA303" s="280"/>
      <c r="AB303" s="280"/>
      <c r="AC303" s="280"/>
      <c r="AD303" s="280"/>
      <c r="AE303" s="280"/>
      <c r="AF303" s="280"/>
      <c r="AG303" s="280"/>
      <c r="AH303" s="280"/>
      <c r="AI303" s="280"/>
      <c r="AJ303" s="280"/>
      <c r="AK303" s="280"/>
      <c r="AL303" s="280"/>
      <c r="AM303" s="82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4"/>
      <c r="AZ303" s="82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4"/>
      <c r="BO303" s="82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4"/>
      <c r="CA303" s="280">
        <v>218.872</v>
      </c>
      <c r="CB303" s="280"/>
      <c r="CC303" s="280"/>
      <c r="CD303" s="280"/>
      <c r="CE303" s="280"/>
      <c r="CF303" s="280"/>
      <c r="CG303" s="280"/>
      <c r="CH303" s="280"/>
      <c r="CI303" s="280"/>
      <c r="CJ303" s="280"/>
      <c r="CK303" s="280"/>
      <c r="CL303" s="280"/>
      <c r="CM303" s="280"/>
      <c r="CN303" s="280"/>
      <c r="CO303" s="280">
        <v>343.237</v>
      </c>
      <c r="CP303" s="280"/>
      <c r="CQ303" s="280"/>
      <c r="CR303" s="280"/>
      <c r="CS303" s="280"/>
      <c r="CT303" s="280"/>
      <c r="CU303" s="280"/>
      <c r="CV303" s="280"/>
      <c r="CW303" s="280"/>
      <c r="CX303" s="280"/>
      <c r="CY303" s="280"/>
      <c r="CZ303" s="280"/>
      <c r="DA303" s="280"/>
      <c r="DB303" s="280"/>
      <c r="DC303" s="280"/>
      <c r="DD303" s="280"/>
      <c r="DE303" s="280"/>
      <c r="DF303" s="82"/>
      <c r="DG303" s="83"/>
      <c r="DH303" s="83"/>
      <c r="DI303" s="83"/>
      <c r="DJ303" s="83"/>
      <c r="DK303" s="83"/>
      <c r="DL303" s="83"/>
      <c r="DM303" s="83"/>
      <c r="DN303" s="83"/>
      <c r="DO303" s="83"/>
      <c r="DP303" s="83"/>
      <c r="DQ303" s="83"/>
      <c r="DR303" s="83"/>
      <c r="DS303" s="83"/>
      <c r="DT303" s="83"/>
      <c r="DU303" s="83"/>
      <c r="DV303" s="83"/>
      <c r="DW303" s="84"/>
      <c r="DX303" s="82"/>
      <c r="DY303" s="83"/>
      <c r="DZ303" s="83"/>
      <c r="EA303" s="83"/>
      <c r="EB303" s="83"/>
      <c r="EC303" s="83"/>
      <c r="ED303" s="83"/>
      <c r="EE303" s="83"/>
      <c r="EF303" s="83"/>
      <c r="EG303" s="83"/>
      <c r="EH303" s="83"/>
      <c r="EI303" s="83"/>
      <c r="EJ303" s="83"/>
      <c r="EK303" s="83"/>
      <c r="EL303" s="83"/>
      <c r="EM303" s="84"/>
      <c r="EN303" s="82"/>
      <c r="EO303" s="83"/>
      <c r="EP303" s="83"/>
      <c r="EQ303" s="83"/>
      <c r="ER303" s="83"/>
      <c r="ES303" s="83"/>
      <c r="ET303" s="83"/>
      <c r="EU303" s="83"/>
      <c r="EV303" s="83"/>
      <c r="EW303" s="83"/>
      <c r="EX303" s="83"/>
      <c r="EY303" s="84"/>
      <c r="EZ303" s="280">
        <f t="shared" si="6"/>
        <v>343.237</v>
      </c>
      <c r="FA303" s="280"/>
      <c r="FB303" s="280"/>
      <c r="FC303" s="280"/>
      <c r="FD303" s="280"/>
      <c r="FE303" s="280"/>
      <c r="FF303" s="280"/>
      <c r="FG303" s="280"/>
      <c r="FH303" s="280"/>
      <c r="FI303" s="280"/>
      <c r="FJ303" s="280"/>
      <c r="FK303" s="280"/>
      <c r="FL303" s="280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</row>
    <row r="304" spans="1:183" ht="11.25" customHeight="1">
      <c r="A304"/>
      <c r="B304" s="81"/>
      <c r="C304" s="293">
        <v>2274</v>
      </c>
      <c r="D304" s="293"/>
      <c r="E304" s="293"/>
      <c r="F304" s="293"/>
      <c r="G304" s="293"/>
      <c r="H304" s="279" t="s">
        <v>47</v>
      </c>
      <c r="I304" s="279"/>
      <c r="J304" s="279"/>
      <c r="K304" s="279"/>
      <c r="L304" s="279"/>
      <c r="M304" s="279"/>
      <c r="N304" s="279"/>
      <c r="O304" s="279"/>
      <c r="P304" s="279"/>
      <c r="Q304" s="279"/>
      <c r="R304" s="279"/>
      <c r="S304" s="279"/>
      <c r="T304" s="279"/>
      <c r="U304" s="279"/>
      <c r="V304" s="279"/>
      <c r="W304" s="279"/>
      <c r="X304" s="279"/>
      <c r="Y304" s="280">
        <v>44.612</v>
      </c>
      <c r="Z304" s="280"/>
      <c r="AA304" s="280"/>
      <c r="AB304" s="280"/>
      <c r="AC304" s="280"/>
      <c r="AD304" s="280"/>
      <c r="AE304" s="280"/>
      <c r="AF304" s="280"/>
      <c r="AG304" s="280"/>
      <c r="AH304" s="280"/>
      <c r="AI304" s="280"/>
      <c r="AJ304" s="280"/>
      <c r="AK304" s="280"/>
      <c r="AL304" s="280"/>
      <c r="AM304" s="82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4"/>
      <c r="AZ304" s="82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4"/>
      <c r="BO304" s="82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4"/>
      <c r="CA304" s="280">
        <v>44.612</v>
      </c>
      <c r="CB304" s="280"/>
      <c r="CC304" s="280"/>
      <c r="CD304" s="280"/>
      <c r="CE304" s="280"/>
      <c r="CF304" s="280"/>
      <c r="CG304" s="280"/>
      <c r="CH304" s="280"/>
      <c r="CI304" s="280"/>
      <c r="CJ304" s="280"/>
      <c r="CK304" s="280"/>
      <c r="CL304" s="280"/>
      <c r="CM304" s="280"/>
      <c r="CN304" s="280"/>
      <c r="CO304" s="280">
        <v>47.724</v>
      </c>
      <c r="CP304" s="280"/>
      <c r="CQ304" s="280"/>
      <c r="CR304" s="280"/>
      <c r="CS304" s="280"/>
      <c r="CT304" s="280"/>
      <c r="CU304" s="280"/>
      <c r="CV304" s="280"/>
      <c r="CW304" s="280"/>
      <c r="CX304" s="280"/>
      <c r="CY304" s="280"/>
      <c r="CZ304" s="280"/>
      <c r="DA304" s="280"/>
      <c r="DB304" s="280"/>
      <c r="DC304" s="280"/>
      <c r="DD304" s="280"/>
      <c r="DE304" s="280"/>
      <c r="DF304" s="82"/>
      <c r="DG304" s="83"/>
      <c r="DH304" s="83"/>
      <c r="DI304" s="83"/>
      <c r="DJ304" s="83"/>
      <c r="DK304" s="83"/>
      <c r="DL304" s="83"/>
      <c r="DM304" s="83"/>
      <c r="DN304" s="83"/>
      <c r="DO304" s="83"/>
      <c r="DP304" s="83"/>
      <c r="DQ304" s="83"/>
      <c r="DR304" s="83"/>
      <c r="DS304" s="83"/>
      <c r="DT304" s="83"/>
      <c r="DU304" s="83"/>
      <c r="DV304" s="83"/>
      <c r="DW304" s="84"/>
      <c r="DX304" s="82"/>
      <c r="DY304" s="83"/>
      <c r="DZ304" s="83"/>
      <c r="EA304" s="83"/>
      <c r="EB304" s="83"/>
      <c r="EC304" s="83"/>
      <c r="ED304" s="83"/>
      <c r="EE304" s="83"/>
      <c r="EF304" s="83"/>
      <c r="EG304" s="83"/>
      <c r="EH304" s="83"/>
      <c r="EI304" s="83"/>
      <c r="EJ304" s="83"/>
      <c r="EK304" s="83"/>
      <c r="EL304" s="83"/>
      <c r="EM304" s="84"/>
      <c r="EN304" s="82"/>
      <c r="EO304" s="83"/>
      <c r="EP304" s="83"/>
      <c r="EQ304" s="83"/>
      <c r="ER304" s="83"/>
      <c r="ES304" s="83"/>
      <c r="ET304" s="83"/>
      <c r="EU304" s="83"/>
      <c r="EV304" s="83"/>
      <c r="EW304" s="83"/>
      <c r="EX304" s="83"/>
      <c r="EY304" s="84"/>
      <c r="EZ304" s="280">
        <f t="shared" si="6"/>
        <v>47.724</v>
      </c>
      <c r="FA304" s="280"/>
      <c r="FB304" s="280"/>
      <c r="FC304" s="280"/>
      <c r="FD304" s="280"/>
      <c r="FE304" s="280"/>
      <c r="FF304" s="280"/>
      <c r="FG304" s="280"/>
      <c r="FH304" s="280"/>
      <c r="FI304" s="280"/>
      <c r="FJ304" s="280"/>
      <c r="FK304" s="280"/>
      <c r="FL304" s="280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</row>
    <row r="305" spans="1:183" ht="32.25" customHeight="1">
      <c r="A305"/>
      <c r="B305" s="75">
        <v>1510180</v>
      </c>
      <c r="C305" s="297">
        <v>2280</v>
      </c>
      <c r="D305" s="297"/>
      <c r="E305" s="297"/>
      <c r="F305" s="297"/>
      <c r="G305" s="297"/>
      <c r="H305" s="298" t="s">
        <v>150</v>
      </c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  <c r="X305" s="298"/>
      <c r="Y305" s="283">
        <v>5</v>
      </c>
      <c r="Z305" s="283"/>
      <c r="AA305" s="283"/>
      <c r="AB305" s="283"/>
      <c r="AC305" s="283"/>
      <c r="AD305" s="283"/>
      <c r="AE305" s="283"/>
      <c r="AF305" s="283"/>
      <c r="AG305" s="283"/>
      <c r="AH305" s="283"/>
      <c r="AI305" s="283"/>
      <c r="AJ305" s="283"/>
      <c r="AK305" s="283"/>
      <c r="AL305" s="283"/>
      <c r="AM305" s="46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8"/>
      <c r="AZ305" s="46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8"/>
      <c r="BO305" s="46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8"/>
      <c r="CA305" s="283">
        <v>5</v>
      </c>
      <c r="CB305" s="283"/>
      <c r="CC305" s="283"/>
      <c r="CD305" s="283"/>
      <c r="CE305" s="283"/>
      <c r="CF305" s="283"/>
      <c r="CG305" s="283"/>
      <c r="CH305" s="283"/>
      <c r="CI305" s="283"/>
      <c r="CJ305" s="283"/>
      <c r="CK305" s="283"/>
      <c r="CL305" s="283"/>
      <c r="CM305" s="283"/>
      <c r="CN305" s="283"/>
      <c r="CO305" s="283">
        <f>CO306</f>
        <v>13.4</v>
      </c>
      <c r="CP305" s="283"/>
      <c r="CQ305" s="283"/>
      <c r="CR305" s="283"/>
      <c r="CS305" s="283"/>
      <c r="CT305" s="283"/>
      <c r="CU305" s="283"/>
      <c r="CV305" s="283"/>
      <c r="CW305" s="283"/>
      <c r="CX305" s="283"/>
      <c r="CY305" s="283"/>
      <c r="CZ305" s="283"/>
      <c r="DA305" s="283"/>
      <c r="DB305" s="283"/>
      <c r="DC305" s="283"/>
      <c r="DD305" s="283"/>
      <c r="DE305" s="283"/>
      <c r="DF305" s="46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8"/>
      <c r="DX305" s="46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8"/>
      <c r="EN305" s="46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8"/>
      <c r="EZ305" s="283">
        <f t="shared" si="6"/>
        <v>13.4</v>
      </c>
      <c r="FA305" s="283"/>
      <c r="FB305" s="283"/>
      <c r="FC305" s="283"/>
      <c r="FD305" s="283"/>
      <c r="FE305" s="283"/>
      <c r="FF305" s="283"/>
      <c r="FG305" s="283"/>
      <c r="FH305" s="283"/>
      <c r="FI305" s="283"/>
      <c r="FJ305" s="283"/>
      <c r="FK305" s="283"/>
      <c r="FL305" s="283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</row>
    <row r="306" spans="1:183" ht="32.25" customHeight="1">
      <c r="A306"/>
      <c r="B306" s="81"/>
      <c r="C306" s="293">
        <v>2282</v>
      </c>
      <c r="D306" s="293"/>
      <c r="E306" s="293"/>
      <c r="F306" s="293"/>
      <c r="G306" s="293"/>
      <c r="H306" s="279" t="s">
        <v>48</v>
      </c>
      <c r="I306" s="279"/>
      <c r="J306" s="279"/>
      <c r="K306" s="279"/>
      <c r="L306" s="279"/>
      <c r="M306" s="279"/>
      <c r="N306" s="279"/>
      <c r="O306" s="279"/>
      <c r="P306" s="279"/>
      <c r="Q306" s="279"/>
      <c r="R306" s="279"/>
      <c r="S306" s="279"/>
      <c r="T306" s="279"/>
      <c r="U306" s="279"/>
      <c r="V306" s="279"/>
      <c r="W306" s="279"/>
      <c r="X306" s="279"/>
      <c r="Y306" s="280">
        <v>5</v>
      </c>
      <c r="Z306" s="280"/>
      <c r="AA306" s="280"/>
      <c r="AB306" s="280"/>
      <c r="AC306" s="280"/>
      <c r="AD306" s="280"/>
      <c r="AE306" s="280"/>
      <c r="AF306" s="280"/>
      <c r="AG306" s="280"/>
      <c r="AH306" s="280"/>
      <c r="AI306" s="280"/>
      <c r="AJ306" s="280"/>
      <c r="AK306" s="280"/>
      <c r="AL306" s="280"/>
      <c r="AM306" s="82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4"/>
      <c r="AZ306" s="82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4"/>
      <c r="BO306" s="82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4"/>
      <c r="CA306" s="280">
        <v>5</v>
      </c>
      <c r="CB306" s="280"/>
      <c r="CC306" s="280"/>
      <c r="CD306" s="280"/>
      <c r="CE306" s="280"/>
      <c r="CF306" s="280"/>
      <c r="CG306" s="280"/>
      <c r="CH306" s="280"/>
      <c r="CI306" s="280"/>
      <c r="CJ306" s="280"/>
      <c r="CK306" s="280"/>
      <c r="CL306" s="280"/>
      <c r="CM306" s="280"/>
      <c r="CN306" s="280"/>
      <c r="CO306" s="280">
        <v>13.4</v>
      </c>
      <c r="CP306" s="280"/>
      <c r="CQ306" s="280"/>
      <c r="CR306" s="280"/>
      <c r="CS306" s="280"/>
      <c r="CT306" s="280"/>
      <c r="CU306" s="280"/>
      <c r="CV306" s="280"/>
      <c r="CW306" s="280"/>
      <c r="CX306" s="280"/>
      <c r="CY306" s="280"/>
      <c r="CZ306" s="280"/>
      <c r="DA306" s="280"/>
      <c r="DB306" s="280"/>
      <c r="DC306" s="280"/>
      <c r="DD306" s="280"/>
      <c r="DE306" s="280"/>
      <c r="DF306" s="82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4"/>
      <c r="DX306" s="82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  <c r="EI306" s="83"/>
      <c r="EJ306" s="83"/>
      <c r="EK306" s="83"/>
      <c r="EL306" s="83"/>
      <c r="EM306" s="84"/>
      <c r="EN306" s="82"/>
      <c r="EO306" s="83"/>
      <c r="EP306" s="83"/>
      <c r="EQ306" s="83"/>
      <c r="ER306" s="83"/>
      <c r="ES306" s="83"/>
      <c r="ET306" s="83"/>
      <c r="EU306" s="83"/>
      <c r="EV306" s="83"/>
      <c r="EW306" s="83"/>
      <c r="EX306" s="83"/>
      <c r="EY306" s="84"/>
      <c r="EZ306" s="280">
        <f t="shared" si="6"/>
        <v>13.4</v>
      </c>
      <c r="FA306" s="280"/>
      <c r="FB306" s="280"/>
      <c r="FC306" s="280"/>
      <c r="FD306" s="280"/>
      <c r="FE306" s="280"/>
      <c r="FF306" s="280"/>
      <c r="FG306" s="280"/>
      <c r="FH306" s="280"/>
      <c r="FI306" s="280"/>
      <c r="FJ306" s="280"/>
      <c r="FK306" s="280"/>
      <c r="FL306" s="280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</row>
    <row r="307" spans="1:183" ht="11.25" customHeight="1">
      <c r="A307"/>
      <c r="B307" s="81"/>
      <c r="C307" s="293">
        <v>2800</v>
      </c>
      <c r="D307" s="293"/>
      <c r="E307" s="293"/>
      <c r="F307" s="293"/>
      <c r="G307" s="293"/>
      <c r="H307" s="279" t="s">
        <v>49</v>
      </c>
      <c r="I307" s="279"/>
      <c r="J307" s="279"/>
      <c r="K307" s="279"/>
      <c r="L307" s="279"/>
      <c r="M307" s="279"/>
      <c r="N307" s="279"/>
      <c r="O307" s="279"/>
      <c r="P307" s="279"/>
      <c r="Q307" s="279"/>
      <c r="R307" s="279"/>
      <c r="S307" s="279"/>
      <c r="T307" s="279"/>
      <c r="U307" s="279"/>
      <c r="V307" s="279"/>
      <c r="W307" s="279"/>
      <c r="X307" s="279"/>
      <c r="Y307" s="280">
        <v>201.211</v>
      </c>
      <c r="Z307" s="280"/>
      <c r="AA307" s="280"/>
      <c r="AB307" s="280"/>
      <c r="AC307" s="280"/>
      <c r="AD307" s="280"/>
      <c r="AE307" s="280"/>
      <c r="AF307" s="280"/>
      <c r="AG307" s="280"/>
      <c r="AH307" s="280"/>
      <c r="AI307" s="280"/>
      <c r="AJ307" s="280"/>
      <c r="AK307" s="280"/>
      <c r="AL307" s="280"/>
      <c r="AM307" s="82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4"/>
      <c r="AZ307" s="82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4"/>
      <c r="BO307" s="82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4"/>
      <c r="CA307" s="280">
        <v>201.211</v>
      </c>
      <c r="CB307" s="280"/>
      <c r="CC307" s="280"/>
      <c r="CD307" s="280"/>
      <c r="CE307" s="280"/>
      <c r="CF307" s="280"/>
      <c r="CG307" s="280"/>
      <c r="CH307" s="280"/>
      <c r="CI307" s="280"/>
      <c r="CJ307" s="280"/>
      <c r="CK307" s="280"/>
      <c r="CL307" s="280"/>
      <c r="CM307" s="280"/>
      <c r="CN307" s="280"/>
      <c r="CO307" s="280">
        <v>7.06</v>
      </c>
      <c r="CP307" s="280"/>
      <c r="CQ307" s="280"/>
      <c r="CR307" s="280"/>
      <c r="CS307" s="280"/>
      <c r="CT307" s="280"/>
      <c r="CU307" s="280"/>
      <c r="CV307" s="280"/>
      <c r="CW307" s="280"/>
      <c r="CX307" s="280"/>
      <c r="CY307" s="280"/>
      <c r="CZ307" s="280"/>
      <c r="DA307" s="280"/>
      <c r="DB307" s="280"/>
      <c r="DC307" s="280"/>
      <c r="DD307" s="280"/>
      <c r="DE307" s="280"/>
      <c r="DF307" s="82"/>
      <c r="DG307" s="83"/>
      <c r="DH307" s="83"/>
      <c r="DI307" s="83"/>
      <c r="DJ307" s="83"/>
      <c r="DK307" s="83"/>
      <c r="DL307" s="83"/>
      <c r="DM307" s="83"/>
      <c r="DN307" s="83"/>
      <c r="DO307" s="83"/>
      <c r="DP307" s="83"/>
      <c r="DQ307" s="83"/>
      <c r="DR307" s="83"/>
      <c r="DS307" s="83"/>
      <c r="DT307" s="83"/>
      <c r="DU307" s="83"/>
      <c r="DV307" s="83"/>
      <c r="DW307" s="84"/>
      <c r="DX307" s="82"/>
      <c r="DY307" s="83"/>
      <c r="DZ307" s="83"/>
      <c r="EA307" s="83"/>
      <c r="EB307" s="83"/>
      <c r="EC307" s="83"/>
      <c r="ED307" s="83"/>
      <c r="EE307" s="83"/>
      <c r="EF307" s="83"/>
      <c r="EG307" s="83"/>
      <c r="EH307" s="83"/>
      <c r="EI307" s="83"/>
      <c r="EJ307" s="83"/>
      <c r="EK307" s="83"/>
      <c r="EL307" s="83"/>
      <c r="EM307" s="84"/>
      <c r="EN307" s="82"/>
      <c r="EO307" s="83"/>
      <c r="EP307" s="83"/>
      <c r="EQ307" s="83"/>
      <c r="ER307" s="83"/>
      <c r="ES307" s="83"/>
      <c r="ET307" s="83"/>
      <c r="EU307" s="83"/>
      <c r="EV307" s="83"/>
      <c r="EW307" s="83"/>
      <c r="EX307" s="83"/>
      <c r="EY307" s="84"/>
      <c r="EZ307" s="280">
        <f t="shared" si="6"/>
        <v>7.06</v>
      </c>
      <c r="FA307" s="280"/>
      <c r="FB307" s="280"/>
      <c r="FC307" s="280"/>
      <c r="FD307" s="280"/>
      <c r="FE307" s="280"/>
      <c r="FF307" s="280"/>
      <c r="FG307" s="280"/>
      <c r="FH307" s="280"/>
      <c r="FI307" s="280"/>
      <c r="FJ307" s="280"/>
      <c r="FK307" s="280"/>
      <c r="FL307" s="280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</row>
    <row r="308" spans="1:183" ht="11.25" customHeight="1">
      <c r="A308"/>
      <c r="B308" s="75">
        <v>1510180</v>
      </c>
      <c r="C308" s="297">
        <v>3000</v>
      </c>
      <c r="D308" s="297"/>
      <c r="E308" s="297"/>
      <c r="F308" s="297"/>
      <c r="G308" s="297"/>
      <c r="H308" s="298" t="s">
        <v>151</v>
      </c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  <c r="X308" s="298"/>
      <c r="Y308" s="283">
        <v>587.5</v>
      </c>
      <c r="Z308" s="283"/>
      <c r="AA308" s="283"/>
      <c r="AB308" s="283"/>
      <c r="AC308" s="283"/>
      <c r="AD308" s="283"/>
      <c r="AE308" s="283"/>
      <c r="AF308" s="283"/>
      <c r="AG308" s="283"/>
      <c r="AH308" s="283"/>
      <c r="AI308" s="283"/>
      <c r="AJ308" s="283"/>
      <c r="AK308" s="283"/>
      <c r="AL308" s="283"/>
      <c r="AM308" s="46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8"/>
      <c r="AZ308" s="46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8"/>
      <c r="BO308" s="46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8"/>
      <c r="CA308" s="283">
        <v>587.5</v>
      </c>
      <c r="CB308" s="283"/>
      <c r="CC308" s="283"/>
      <c r="CD308" s="283"/>
      <c r="CE308" s="283"/>
      <c r="CF308" s="283"/>
      <c r="CG308" s="283"/>
      <c r="CH308" s="283"/>
      <c r="CI308" s="283"/>
      <c r="CJ308" s="283"/>
      <c r="CK308" s="283"/>
      <c r="CL308" s="283"/>
      <c r="CM308" s="283"/>
      <c r="CN308" s="283"/>
      <c r="CO308" s="283"/>
      <c r="CP308" s="283"/>
      <c r="CQ308" s="283"/>
      <c r="CR308" s="283"/>
      <c r="CS308" s="283"/>
      <c r="CT308" s="283"/>
      <c r="CU308" s="283"/>
      <c r="CV308" s="283"/>
      <c r="CW308" s="283"/>
      <c r="CX308" s="283"/>
      <c r="CY308" s="283"/>
      <c r="CZ308" s="283"/>
      <c r="DA308" s="283"/>
      <c r="DB308" s="283"/>
      <c r="DC308" s="283"/>
      <c r="DD308" s="283"/>
      <c r="DE308" s="283"/>
      <c r="DF308" s="46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8"/>
      <c r="DX308" s="46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8"/>
      <c r="EN308" s="46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8"/>
      <c r="EZ308" s="283"/>
      <c r="FA308" s="283"/>
      <c r="FB308" s="283"/>
      <c r="FC308" s="283"/>
      <c r="FD308" s="283"/>
      <c r="FE308" s="283"/>
      <c r="FF308" s="283"/>
      <c r="FG308" s="283"/>
      <c r="FH308" s="283"/>
      <c r="FI308" s="283"/>
      <c r="FJ308" s="283"/>
      <c r="FK308" s="283"/>
      <c r="FL308" s="283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</row>
    <row r="309" spans="1:183" ht="11.25" customHeight="1">
      <c r="A309"/>
      <c r="B309" s="75">
        <v>1510180</v>
      </c>
      <c r="C309" s="297">
        <v>3100</v>
      </c>
      <c r="D309" s="297"/>
      <c r="E309" s="297"/>
      <c r="F309" s="297"/>
      <c r="G309" s="297"/>
      <c r="H309" s="298" t="s">
        <v>152</v>
      </c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  <c r="X309" s="298"/>
      <c r="Y309" s="283">
        <v>587.5</v>
      </c>
      <c r="Z309" s="283"/>
      <c r="AA309" s="283"/>
      <c r="AB309" s="283"/>
      <c r="AC309" s="283"/>
      <c r="AD309" s="283"/>
      <c r="AE309" s="283"/>
      <c r="AF309" s="283"/>
      <c r="AG309" s="283"/>
      <c r="AH309" s="283"/>
      <c r="AI309" s="283"/>
      <c r="AJ309" s="283"/>
      <c r="AK309" s="283"/>
      <c r="AL309" s="283"/>
      <c r="AM309" s="46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8"/>
      <c r="AZ309" s="46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8"/>
      <c r="BO309" s="46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8"/>
      <c r="CA309" s="283">
        <v>587.5</v>
      </c>
      <c r="CB309" s="283"/>
      <c r="CC309" s="283"/>
      <c r="CD309" s="283"/>
      <c r="CE309" s="283"/>
      <c r="CF309" s="283"/>
      <c r="CG309" s="283"/>
      <c r="CH309" s="283"/>
      <c r="CI309" s="283"/>
      <c r="CJ309" s="283"/>
      <c r="CK309" s="283"/>
      <c r="CL309" s="283"/>
      <c r="CM309" s="283"/>
      <c r="CN309" s="283"/>
      <c r="CO309" s="283"/>
      <c r="CP309" s="283"/>
      <c r="CQ309" s="283"/>
      <c r="CR309" s="283"/>
      <c r="CS309" s="283"/>
      <c r="CT309" s="283"/>
      <c r="CU309" s="283"/>
      <c r="CV309" s="283"/>
      <c r="CW309" s="283"/>
      <c r="CX309" s="283"/>
      <c r="CY309" s="283"/>
      <c r="CZ309" s="283"/>
      <c r="DA309" s="283"/>
      <c r="DB309" s="283"/>
      <c r="DC309" s="283"/>
      <c r="DD309" s="283"/>
      <c r="DE309" s="283"/>
      <c r="DF309" s="46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8"/>
      <c r="DX309" s="46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8"/>
      <c r="EN309" s="46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8"/>
      <c r="EZ309" s="283"/>
      <c r="FA309" s="283"/>
      <c r="FB309" s="283"/>
      <c r="FC309" s="283"/>
      <c r="FD309" s="283"/>
      <c r="FE309" s="283"/>
      <c r="FF309" s="283"/>
      <c r="FG309" s="283"/>
      <c r="FH309" s="283"/>
      <c r="FI309" s="283"/>
      <c r="FJ309" s="283"/>
      <c r="FK309" s="283"/>
      <c r="FL309" s="283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</row>
    <row r="310" spans="1:183" ht="21.75" customHeight="1">
      <c r="A310"/>
      <c r="B310" s="81"/>
      <c r="C310" s="293">
        <v>3110</v>
      </c>
      <c r="D310" s="293"/>
      <c r="E310" s="293"/>
      <c r="F310" s="293"/>
      <c r="G310" s="293"/>
      <c r="H310" s="279" t="s">
        <v>50</v>
      </c>
      <c r="I310" s="279"/>
      <c r="J310" s="279"/>
      <c r="K310" s="279"/>
      <c r="L310" s="279"/>
      <c r="M310" s="279"/>
      <c r="N310" s="279"/>
      <c r="O310" s="279"/>
      <c r="P310" s="279"/>
      <c r="Q310" s="279"/>
      <c r="R310" s="279"/>
      <c r="S310" s="279"/>
      <c r="T310" s="279"/>
      <c r="U310" s="279"/>
      <c r="V310" s="279"/>
      <c r="W310" s="279"/>
      <c r="X310" s="279"/>
      <c r="Y310" s="280">
        <v>408.925</v>
      </c>
      <c r="Z310" s="280"/>
      <c r="AA310" s="280"/>
      <c r="AB310" s="280"/>
      <c r="AC310" s="280"/>
      <c r="AD310" s="280"/>
      <c r="AE310" s="280"/>
      <c r="AF310" s="280"/>
      <c r="AG310" s="280"/>
      <c r="AH310" s="280"/>
      <c r="AI310" s="280"/>
      <c r="AJ310" s="280"/>
      <c r="AK310" s="280"/>
      <c r="AL310" s="280"/>
      <c r="AM310" s="82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4"/>
      <c r="AZ310" s="82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4"/>
      <c r="BO310" s="82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4"/>
      <c r="CA310" s="280">
        <v>408.925</v>
      </c>
      <c r="CB310" s="280"/>
      <c r="CC310" s="280"/>
      <c r="CD310" s="280"/>
      <c r="CE310" s="280"/>
      <c r="CF310" s="280"/>
      <c r="CG310" s="280"/>
      <c r="CH310" s="280"/>
      <c r="CI310" s="280"/>
      <c r="CJ310" s="280"/>
      <c r="CK310" s="280"/>
      <c r="CL310" s="280"/>
      <c r="CM310" s="280"/>
      <c r="CN310" s="280"/>
      <c r="CO310" s="280">
        <v>193.6</v>
      </c>
      <c r="CP310" s="280"/>
      <c r="CQ310" s="280"/>
      <c r="CR310" s="280"/>
      <c r="CS310" s="280"/>
      <c r="CT310" s="280"/>
      <c r="CU310" s="280"/>
      <c r="CV310" s="280"/>
      <c r="CW310" s="280"/>
      <c r="CX310" s="280"/>
      <c r="CY310" s="280"/>
      <c r="CZ310" s="280"/>
      <c r="DA310" s="280"/>
      <c r="DB310" s="280"/>
      <c r="DC310" s="280"/>
      <c r="DD310" s="280"/>
      <c r="DE310" s="280"/>
      <c r="DF310" s="82"/>
      <c r="DG310" s="83"/>
      <c r="DH310" s="83"/>
      <c r="DI310" s="83"/>
      <c r="DJ310" s="83"/>
      <c r="DK310" s="83"/>
      <c r="DL310" s="83"/>
      <c r="DM310" s="83"/>
      <c r="DN310" s="83"/>
      <c r="DO310" s="83"/>
      <c r="DP310" s="83"/>
      <c r="DQ310" s="83"/>
      <c r="DR310" s="83"/>
      <c r="DS310" s="83"/>
      <c r="DT310" s="83"/>
      <c r="DU310" s="83"/>
      <c r="DV310" s="83"/>
      <c r="DW310" s="84"/>
      <c r="DX310" s="82"/>
      <c r="DY310" s="83"/>
      <c r="DZ310" s="83"/>
      <c r="EA310" s="83"/>
      <c r="EB310" s="83"/>
      <c r="EC310" s="83"/>
      <c r="ED310" s="83"/>
      <c r="EE310" s="83"/>
      <c r="EF310" s="83"/>
      <c r="EG310" s="83"/>
      <c r="EH310" s="83"/>
      <c r="EI310" s="83"/>
      <c r="EJ310" s="83"/>
      <c r="EK310" s="83"/>
      <c r="EL310" s="83"/>
      <c r="EM310" s="84"/>
      <c r="EN310" s="82"/>
      <c r="EO310" s="83"/>
      <c r="EP310" s="83"/>
      <c r="EQ310" s="83"/>
      <c r="ER310" s="83"/>
      <c r="ES310" s="83"/>
      <c r="ET310" s="83"/>
      <c r="EU310" s="83"/>
      <c r="EV310" s="83"/>
      <c r="EW310" s="83"/>
      <c r="EX310" s="83"/>
      <c r="EY310" s="84"/>
      <c r="EZ310" s="280">
        <f>CO310</f>
        <v>193.6</v>
      </c>
      <c r="FA310" s="280"/>
      <c r="FB310" s="280"/>
      <c r="FC310" s="280"/>
      <c r="FD310" s="280"/>
      <c r="FE310" s="280"/>
      <c r="FF310" s="280"/>
      <c r="FG310" s="280"/>
      <c r="FH310" s="280"/>
      <c r="FI310" s="280"/>
      <c r="FJ310" s="280"/>
      <c r="FK310" s="280"/>
      <c r="FL310" s="28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</row>
    <row r="311" spans="1:183" ht="11.25" customHeight="1">
      <c r="A311"/>
      <c r="B311" s="75">
        <v>1510180</v>
      </c>
      <c r="C311" s="297">
        <v>3130</v>
      </c>
      <c r="D311" s="297"/>
      <c r="E311" s="297"/>
      <c r="F311" s="297"/>
      <c r="G311" s="297"/>
      <c r="H311" s="298" t="s">
        <v>153</v>
      </c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  <c r="X311" s="298"/>
      <c r="Y311" s="283">
        <v>178.575</v>
      </c>
      <c r="Z311" s="283"/>
      <c r="AA311" s="283"/>
      <c r="AB311" s="283"/>
      <c r="AC311" s="283"/>
      <c r="AD311" s="283"/>
      <c r="AE311" s="283"/>
      <c r="AF311" s="283"/>
      <c r="AG311" s="283"/>
      <c r="AH311" s="283"/>
      <c r="AI311" s="283"/>
      <c r="AJ311" s="283"/>
      <c r="AK311" s="283"/>
      <c r="AL311" s="283"/>
      <c r="AM311" s="46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8"/>
      <c r="AZ311" s="46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8"/>
      <c r="BO311" s="46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8"/>
      <c r="CA311" s="283">
        <v>178.575</v>
      </c>
      <c r="CB311" s="283"/>
      <c r="CC311" s="283"/>
      <c r="CD311" s="283"/>
      <c r="CE311" s="283"/>
      <c r="CF311" s="283"/>
      <c r="CG311" s="283"/>
      <c r="CH311" s="283"/>
      <c r="CI311" s="283"/>
      <c r="CJ311" s="283"/>
      <c r="CK311" s="283"/>
      <c r="CL311" s="283"/>
      <c r="CM311" s="283"/>
      <c r="CN311" s="283"/>
      <c r="CO311" s="46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8"/>
      <c r="DF311" s="46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8"/>
      <c r="DX311" s="46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8"/>
      <c r="EN311" s="46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8"/>
      <c r="EZ311" s="46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8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</row>
    <row r="312" spans="1:183" ht="11.25" customHeight="1">
      <c r="A312"/>
      <c r="B312" s="81"/>
      <c r="C312" s="293">
        <v>3132</v>
      </c>
      <c r="D312" s="293"/>
      <c r="E312" s="293"/>
      <c r="F312" s="293"/>
      <c r="G312" s="293"/>
      <c r="H312" s="279" t="s">
        <v>51</v>
      </c>
      <c r="I312" s="279"/>
      <c r="J312" s="279"/>
      <c r="K312" s="279"/>
      <c r="L312" s="279"/>
      <c r="M312" s="279"/>
      <c r="N312" s="279"/>
      <c r="O312" s="279"/>
      <c r="P312" s="279"/>
      <c r="Q312" s="279"/>
      <c r="R312" s="279"/>
      <c r="S312" s="279"/>
      <c r="T312" s="279"/>
      <c r="U312" s="279"/>
      <c r="V312" s="279"/>
      <c r="W312" s="279"/>
      <c r="X312" s="279"/>
      <c r="Y312" s="280">
        <v>178.575</v>
      </c>
      <c r="Z312" s="280"/>
      <c r="AA312" s="280"/>
      <c r="AB312" s="280"/>
      <c r="AC312" s="280"/>
      <c r="AD312" s="280"/>
      <c r="AE312" s="280"/>
      <c r="AF312" s="280"/>
      <c r="AG312" s="280"/>
      <c r="AH312" s="280"/>
      <c r="AI312" s="280"/>
      <c r="AJ312" s="280"/>
      <c r="AK312" s="280"/>
      <c r="AL312" s="280"/>
      <c r="AM312" s="82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4"/>
      <c r="AZ312" s="82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4"/>
      <c r="BO312" s="82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4"/>
      <c r="CA312" s="280">
        <v>178.575</v>
      </c>
      <c r="CB312" s="280"/>
      <c r="CC312" s="280"/>
      <c r="CD312" s="280"/>
      <c r="CE312" s="280"/>
      <c r="CF312" s="280"/>
      <c r="CG312" s="280"/>
      <c r="CH312" s="280"/>
      <c r="CI312" s="280"/>
      <c r="CJ312" s="280"/>
      <c r="CK312" s="280"/>
      <c r="CL312" s="280"/>
      <c r="CM312" s="280"/>
      <c r="CN312" s="280"/>
      <c r="CO312" s="82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  <c r="DD312" s="83"/>
      <c r="DE312" s="84"/>
      <c r="DF312" s="82"/>
      <c r="DG312" s="83"/>
      <c r="DH312" s="83"/>
      <c r="DI312" s="83"/>
      <c r="DJ312" s="83"/>
      <c r="DK312" s="83"/>
      <c r="DL312" s="83"/>
      <c r="DM312" s="83"/>
      <c r="DN312" s="83"/>
      <c r="DO312" s="83"/>
      <c r="DP312" s="83"/>
      <c r="DQ312" s="83"/>
      <c r="DR312" s="83"/>
      <c r="DS312" s="83"/>
      <c r="DT312" s="83"/>
      <c r="DU312" s="83"/>
      <c r="DV312" s="83"/>
      <c r="DW312" s="84"/>
      <c r="DX312" s="82"/>
      <c r="DY312" s="83"/>
      <c r="DZ312" s="83"/>
      <c r="EA312" s="83"/>
      <c r="EB312" s="83"/>
      <c r="EC312" s="83"/>
      <c r="ED312" s="83"/>
      <c r="EE312" s="83"/>
      <c r="EF312" s="83"/>
      <c r="EG312" s="83"/>
      <c r="EH312" s="83"/>
      <c r="EI312" s="83"/>
      <c r="EJ312" s="83"/>
      <c r="EK312" s="83"/>
      <c r="EL312" s="83"/>
      <c r="EM312" s="84"/>
      <c r="EN312" s="82"/>
      <c r="EO312" s="83"/>
      <c r="EP312" s="83"/>
      <c r="EQ312" s="83"/>
      <c r="ER312" s="83"/>
      <c r="ES312" s="83"/>
      <c r="ET312" s="83"/>
      <c r="EU312" s="83"/>
      <c r="EV312" s="83"/>
      <c r="EW312" s="83"/>
      <c r="EX312" s="83"/>
      <c r="EY312" s="84"/>
      <c r="EZ312" s="82"/>
      <c r="FA312" s="83"/>
      <c r="FB312" s="83"/>
      <c r="FC312" s="83"/>
      <c r="FD312" s="83"/>
      <c r="FE312" s="83"/>
      <c r="FF312" s="83"/>
      <c r="FG312" s="83"/>
      <c r="FH312" s="83"/>
      <c r="FI312" s="83"/>
      <c r="FJ312" s="83"/>
      <c r="FK312" s="83"/>
      <c r="FL312" s="84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</row>
    <row r="313" spans="1:183" ht="11.25" customHeight="1">
      <c r="A313"/>
      <c r="B313" s="39"/>
      <c r="C313" s="102"/>
      <c r="D313" s="103"/>
      <c r="E313" s="103"/>
      <c r="F313" s="103"/>
      <c r="G313" s="104"/>
      <c r="H313" s="281" t="s">
        <v>154</v>
      </c>
      <c r="I313" s="281"/>
      <c r="J313" s="281"/>
      <c r="K313" s="281"/>
      <c r="L313" s="281"/>
      <c r="M313" s="281"/>
      <c r="N313" s="281"/>
      <c r="O313" s="281"/>
      <c r="P313" s="281"/>
      <c r="Q313" s="281"/>
      <c r="R313" s="281"/>
      <c r="S313" s="281"/>
      <c r="T313" s="281"/>
      <c r="U313" s="281"/>
      <c r="V313" s="281"/>
      <c r="W313" s="281"/>
      <c r="X313" s="281"/>
      <c r="Y313" s="307">
        <v>17048.41</v>
      </c>
      <c r="Z313" s="307"/>
      <c r="AA313" s="307"/>
      <c r="AB313" s="307"/>
      <c r="AC313" s="307"/>
      <c r="AD313" s="307"/>
      <c r="AE313" s="307"/>
      <c r="AF313" s="307"/>
      <c r="AG313" s="307"/>
      <c r="AH313" s="307"/>
      <c r="AI313" s="307"/>
      <c r="AJ313" s="307"/>
      <c r="AK313" s="307"/>
      <c r="AL313" s="307"/>
      <c r="AM313" s="46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8"/>
      <c r="AZ313" s="46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8"/>
      <c r="BO313" s="46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8"/>
      <c r="CA313" s="307">
        <v>17048.41</v>
      </c>
      <c r="CB313" s="307"/>
      <c r="CC313" s="307"/>
      <c r="CD313" s="307"/>
      <c r="CE313" s="307"/>
      <c r="CF313" s="307"/>
      <c r="CG313" s="307"/>
      <c r="CH313" s="307"/>
      <c r="CI313" s="307"/>
      <c r="CJ313" s="307"/>
      <c r="CK313" s="307"/>
      <c r="CL313" s="307"/>
      <c r="CM313" s="307"/>
      <c r="CN313" s="307"/>
      <c r="CO313" s="307">
        <f>CO291+CO310</f>
        <v>33170.6</v>
      </c>
      <c r="CP313" s="307"/>
      <c r="CQ313" s="307"/>
      <c r="CR313" s="307"/>
      <c r="CS313" s="307"/>
      <c r="CT313" s="307"/>
      <c r="CU313" s="307"/>
      <c r="CV313" s="307"/>
      <c r="CW313" s="307"/>
      <c r="CX313" s="307"/>
      <c r="CY313" s="307"/>
      <c r="CZ313" s="307"/>
      <c r="DA313" s="307"/>
      <c r="DB313" s="307"/>
      <c r="DC313" s="307"/>
      <c r="DD313" s="307"/>
      <c r="DE313" s="307"/>
      <c r="DF313" s="46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8"/>
      <c r="DX313" s="46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8"/>
      <c r="EN313" s="46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8"/>
      <c r="EZ313" s="307">
        <f>CO313</f>
        <v>33170.6</v>
      </c>
      <c r="FA313" s="307"/>
      <c r="FB313" s="307"/>
      <c r="FC313" s="307"/>
      <c r="FD313" s="307"/>
      <c r="FE313" s="307"/>
      <c r="FF313" s="307"/>
      <c r="FG313" s="307"/>
      <c r="FH313" s="307"/>
      <c r="FI313" s="307"/>
      <c r="FJ313" s="307"/>
      <c r="FK313" s="307"/>
      <c r="FL313" s="307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</row>
    <row r="314" spans="1:183" ht="11.2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</row>
    <row r="315" spans="2:143" s="88" customFormat="1" ht="11.25" customHeight="1">
      <c r="B315" s="308" t="s">
        <v>201</v>
      </c>
      <c r="C315" s="308"/>
      <c r="D315" s="308"/>
      <c r="E315" s="308"/>
      <c r="F315" s="308"/>
      <c r="G315" s="308"/>
      <c r="H315" s="308"/>
      <c r="I315" s="308"/>
      <c r="J315" s="308"/>
      <c r="K315" s="308"/>
      <c r="L315" s="308"/>
      <c r="M315" s="308"/>
      <c r="N315" s="308"/>
      <c r="O315" s="308"/>
      <c r="P315" s="308"/>
      <c r="Q315" s="308"/>
      <c r="R315" s="308"/>
      <c r="S315" s="308"/>
      <c r="T315" s="308"/>
      <c r="U315" s="308"/>
      <c r="V315" s="308"/>
      <c r="W315" s="308"/>
      <c r="X315" s="308"/>
      <c r="Y315" s="308"/>
      <c r="Z315" s="308"/>
      <c r="AA315" s="308"/>
      <c r="AB315" s="308"/>
      <c r="AC315" s="308"/>
      <c r="AD315" s="308"/>
      <c r="AE315" s="308"/>
      <c r="AF315" s="308"/>
      <c r="AG315" s="308"/>
      <c r="AH315" s="308"/>
      <c r="AI315" s="308"/>
      <c r="AJ315" s="308"/>
      <c r="AK315" s="308"/>
      <c r="AL315" s="308"/>
      <c r="AM315" s="308"/>
      <c r="AN315" s="308"/>
      <c r="AO315" s="308"/>
      <c r="AP315" s="308"/>
      <c r="AQ315" s="308"/>
      <c r="AR315" s="308"/>
      <c r="AS315" s="308"/>
      <c r="AT315" s="308"/>
      <c r="AU315" s="308"/>
      <c r="AV315" s="308"/>
      <c r="AW315" s="308"/>
      <c r="AX315" s="308"/>
      <c r="AY315" s="308"/>
      <c r="AZ315" s="308"/>
      <c r="BA315" s="308"/>
      <c r="BB315" s="308"/>
      <c r="BC315" s="308"/>
      <c r="BD315" s="308"/>
      <c r="BE315" s="308"/>
      <c r="BF315" s="308"/>
      <c r="BG315" s="308"/>
      <c r="BH315" s="308"/>
      <c r="BI315" s="308"/>
      <c r="BJ315" s="308"/>
      <c r="BK315" s="308"/>
      <c r="BL315" s="308"/>
      <c r="BM315" s="308"/>
      <c r="BN315" s="308"/>
      <c r="BO315" s="308"/>
      <c r="BP315" s="308"/>
      <c r="BQ315" s="308"/>
      <c r="BR315" s="308"/>
      <c r="BS315" s="308"/>
      <c r="BT315" s="308"/>
      <c r="BU315" s="308"/>
      <c r="BV315" s="308"/>
      <c r="BW315" s="308"/>
      <c r="BX315" s="308"/>
      <c r="BY315" s="308"/>
      <c r="BZ315" s="308"/>
      <c r="CA315" s="308"/>
      <c r="CB315" s="308"/>
      <c r="CC315" s="308"/>
      <c r="CD315" s="308"/>
      <c r="CE315" s="308"/>
      <c r="CF315" s="308"/>
      <c r="CG315" s="308"/>
      <c r="CH315" s="308"/>
      <c r="CI315" s="308"/>
      <c r="CJ315" s="308"/>
      <c r="CK315" s="308"/>
      <c r="CL315" s="308"/>
      <c r="CM315" s="308"/>
      <c r="CN315" s="308"/>
      <c r="CO315" s="308"/>
      <c r="CP315" s="308"/>
      <c r="CQ315" s="308"/>
      <c r="CR315" s="308"/>
      <c r="CS315" s="308"/>
      <c r="CT315" s="308"/>
      <c r="CU315" s="308"/>
      <c r="CV315" s="308"/>
      <c r="CW315" s="308"/>
      <c r="CX315" s="308"/>
      <c r="CY315" s="308"/>
      <c r="CZ315" s="308"/>
      <c r="DA315" s="308"/>
      <c r="DB315" s="308"/>
      <c r="DC315" s="308"/>
      <c r="DD315" s="308"/>
      <c r="DE315" s="308"/>
      <c r="DF315" s="308"/>
      <c r="DG315" s="308"/>
      <c r="DH315" s="308"/>
      <c r="DI315" s="308"/>
      <c r="DJ315" s="308"/>
      <c r="DK315" s="308"/>
      <c r="DL315" s="308"/>
      <c r="DM315" s="308"/>
      <c r="DN315" s="308"/>
      <c r="DO315" s="308"/>
      <c r="DP315" s="308"/>
      <c r="DQ315" s="308"/>
      <c r="DR315" s="308"/>
      <c r="DS315" s="308"/>
      <c r="DT315" s="308"/>
      <c r="DU315" s="308"/>
      <c r="DV315" s="308"/>
      <c r="DW315" s="308"/>
      <c r="DX315" s="308"/>
      <c r="DY315" s="308"/>
      <c r="DZ315" s="308"/>
      <c r="EA315" s="308"/>
      <c r="EB315" s="308"/>
      <c r="EC315" s="308"/>
      <c r="ED315" s="308"/>
      <c r="EE315" s="308"/>
      <c r="EF315" s="308"/>
      <c r="EG315" s="308"/>
      <c r="EH315" s="308"/>
      <c r="EI315" s="308"/>
      <c r="EJ315" s="308"/>
      <c r="EK315" s="308"/>
      <c r="EL315" s="308"/>
      <c r="EM315" s="308"/>
    </row>
    <row r="316" spans="160:171" s="88" customFormat="1" ht="11.25" customHeight="1">
      <c r="FD316" s="287" t="s">
        <v>100</v>
      </c>
      <c r="FE316" s="287"/>
      <c r="FF316" s="287"/>
      <c r="FG316" s="287"/>
      <c r="FH316" s="287"/>
      <c r="FI316" s="287"/>
      <c r="FJ316" s="287"/>
      <c r="FK316" s="287"/>
      <c r="FL316" s="287"/>
      <c r="FM316" s="287"/>
      <c r="FN316" s="287"/>
      <c r="FO316" s="287"/>
    </row>
    <row r="317" spans="1:183" ht="42.75" customHeight="1">
      <c r="A317"/>
      <c r="B317" s="31" t="s">
        <v>17</v>
      </c>
      <c r="C317" s="288" t="s">
        <v>136</v>
      </c>
      <c r="D317" s="288"/>
      <c r="E317" s="288"/>
      <c r="F317" s="288"/>
      <c r="G317" s="288" t="s">
        <v>19</v>
      </c>
      <c r="H317" s="288"/>
      <c r="I317" s="288"/>
      <c r="J317" s="288"/>
      <c r="K317" s="288"/>
      <c r="L317" s="288"/>
      <c r="M317" s="288"/>
      <c r="N317" s="288"/>
      <c r="O317" s="288"/>
      <c r="P317" s="288"/>
      <c r="Q317" s="288"/>
      <c r="R317" s="288"/>
      <c r="S317" s="288"/>
      <c r="T317" s="288"/>
      <c r="U317" s="288"/>
      <c r="V317" s="288"/>
      <c r="W317" s="288"/>
      <c r="X317" s="288"/>
      <c r="Y317" s="288"/>
      <c r="Z317" s="289" t="s">
        <v>137</v>
      </c>
      <c r="AA317" s="289"/>
      <c r="AB317" s="289"/>
      <c r="AC317" s="289"/>
      <c r="AD317" s="289"/>
      <c r="AE317" s="289"/>
      <c r="AF317" s="289"/>
      <c r="AG317" s="289"/>
      <c r="AH317" s="289"/>
      <c r="AI317" s="289"/>
      <c r="AJ317" s="289" t="s">
        <v>138</v>
      </c>
      <c r="AK317" s="289"/>
      <c r="AL317" s="289"/>
      <c r="AM317" s="289"/>
      <c r="AN317" s="289"/>
      <c r="AO317" s="289"/>
      <c r="AP317" s="289"/>
      <c r="AQ317" s="289"/>
      <c r="AR317" s="289"/>
      <c r="AS317" s="289"/>
      <c r="AT317" s="289"/>
      <c r="AU317" s="289"/>
      <c r="AV317" s="289" t="s">
        <v>203</v>
      </c>
      <c r="AW317" s="289"/>
      <c r="AX317" s="289"/>
      <c r="AY317" s="289"/>
      <c r="AZ317" s="289"/>
      <c r="BA317" s="289"/>
      <c r="BB317" s="289"/>
      <c r="BC317" s="289"/>
      <c r="BD317" s="289"/>
      <c r="BE317" s="289"/>
      <c r="BF317" s="289"/>
      <c r="BG317" s="289"/>
      <c r="BH317" s="289"/>
      <c r="BI317" s="289"/>
      <c r="BJ317" s="289"/>
      <c r="BK317" s="289"/>
      <c r="BL317" s="289" t="s">
        <v>204</v>
      </c>
      <c r="BM317" s="289"/>
      <c r="BN317" s="289"/>
      <c r="BO317" s="289"/>
      <c r="BP317" s="289"/>
      <c r="BQ317" s="289"/>
      <c r="BR317" s="289"/>
      <c r="BS317" s="289"/>
      <c r="BT317" s="289"/>
      <c r="BU317" s="289"/>
      <c r="BV317" s="289"/>
      <c r="BW317" s="289"/>
      <c r="BX317" s="289"/>
      <c r="BY317" s="289" t="s">
        <v>205</v>
      </c>
      <c r="BZ317" s="289"/>
      <c r="CA317" s="289"/>
      <c r="CB317" s="289"/>
      <c r="CC317" s="289"/>
      <c r="CD317" s="289"/>
      <c r="CE317" s="289"/>
      <c r="CF317" s="289"/>
      <c r="CG317" s="289"/>
      <c r="CH317" s="289"/>
      <c r="CI317" s="289"/>
      <c r="CJ317" s="289"/>
      <c r="CK317" s="289"/>
      <c r="CL317" s="289"/>
      <c r="CM317" s="289" t="s">
        <v>162</v>
      </c>
      <c r="CN317" s="289"/>
      <c r="CO317" s="289"/>
      <c r="CP317" s="289"/>
      <c r="CQ317" s="289"/>
      <c r="CR317" s="289"/>
      <c r="CS317" s="289"/>
      <c r="CT317" s="289"/>
      <c r="CU317" s="289"/>
      <c r="CV317" s="289"/>
      <c r="CW317" s="289"/>
      <c r="CX317" s="289"/>
      <c r="CY317" s="289"/>
      <c r="CZ317" s="289"/>
      <c r="DA317" s="289"/>
      <c r="DB317" s="289"/>
      <c r="DC317" s="289"/>
      <c r="DD317" s="289"/>
      <c r="DE317" s="289"/>
      <c r="DF317" s="289"/>
      <c r="DG317" s="289"/>
      <c r="DH317" s="289"/>
      <c r="DI317" s="289"/>
      <c r="DJ317" s="289"/>
      <c r="DK317" s="289"/>
      <c r="DL317" s="289"/>
      <c r="DM317" s="289"/>
      <c r="DN317" s="289"/>
      <c r="DO317" s="289"/>
      <c r="DP317" s="289"/>
      <c r="DQ317" s="289"/>
      <c r="DR317" s="288" t="s">
        <v>163</v>
      </c>
      <c r="DS317" s="288"/>
      <c r="DT317" s="288"/>
      <c r="DU317" s="288"/>
      <c r="DV317" s="288"/>
      <c r="DW317" s="288"/>
      <c r="DX317" s="288"/>
      <c r="DY317" s="288"/>
      <c r="DZ317" s="288"/>
      <c r="EA317" s="288"/>
      <c r="EB317" s="288"/>
      <c r="EC317" s="288"/>
      <c r="ED317" s="288"/>
      <c r="EE317" s="288"/>
      <c r="EF317" s="288"/>
      <c r="EG317" s="288"/>
      <c r="EH317" s="288"/>
      <c r="EI317" s="288"/>
      <c r="EJ317" s="288"/>
      <c r="EK317" s="288"/>
      <c r="EL317" s="288"/>
      <c r="EM317" s="288"/>
      <c r="EN317" s="288"/>
      <c r="EO317" s="288"/>
      <c r="EP317" s="288"/>
      <c r="EQ317" s="288"/>
      <c r="ER317" s="288"/>
      <c r="ES317" s="288"/>
      <c r="ET317" s="288"/>
      <c r="EU317" s="288"/>
      <c r="EV317" s="288"/>
      <c r="EW317" s="288"/>
      <c r="EX317" s="288"/>
      <c r="EY317" s="288"/>
      <c r="EZ317" s="288"/>
      <c r="FA317" s="288"/>
      <c r="FB317" s="288"/>
      <c r="FC317" s="288"/>
      <c r="FD317" s="288"/>
      <c r="FE317" s="288"/>
      <c r="FF317" s="288"/>
      <c r="FG317" s="288"/>
      <c r="FH317" s="288"/>
      <c r="FI317" s="288"/>
      <c r="FJ317" s="288"/>
      <c r="FK317" s="288"/>
      <c r="FL317" s="288"/>
      <c r="FM317" s="288"/>
      <c r="FN317" s="288"/>
      <c r="FO317" s="288"/>
      <c r="FP317" s="288"/>
      <c r="FQ317"/>
      <c r="FR317"/>
      <c r="FS317"/>
      <c r="FT317"/>
      <c r="FU317"/>
      <c r="FV317"/>
      <c r="FW317"/>
      <c r="FX317"/>
      <c r="FY317"/>
      <c r="FZ317"/>
      <c r="GA317"/>
    </row>
    <row r="318" spans="2:172" s="8" customFormat="1" ht="11.25" customHeight="1">
      <c r="B318" s="75">
        <v>1</v>
      </c>
      <c r="C318" s="284">
        <v>2</v>
      </c>
      <c r="D318" s="284"/>
      <c r="E318" s="284"/>
      <c r="F318" s="284"/>
      <c r="G318" s="284">
        <v>3</v>
      </c>
      <c r="H318" s="284"/>
      <c r="I318" s="284"/>
      <c r="J318" s="284"/>
      <c r="K318" s="284"/>
      <c r="L318" s="284"/>
      <c r="M318" s="284"/>
      <c r="N318" s="284"/>
      <c r="O318" s="284"/>
      <c r="P318" s="284"/>
      <c r="Q318" s="284"/>
      <c r="R318" s="284"/>
      <c r="S318" s="284"/>
      <c r="T318" s="284"/>
      <c r="U318" s="284"/>
      <c r="V318" s="284"/>
      <c r="W318" s="284"/>
      <c r="X318" s="284"/>
      <c r="Y318" s="284"/>
      <c r="Z318" s="284">
        <v>4</v>
      </c>
      <c r="AA318" s="284"/>
      <c r="AB318" s="284"/>
      <c r="AC318" s="284"/>
      <c r="AD318" s="284"/>
      <c r="AE318" s="284"/>
      <c r="AF318" s="284"/>
      <c r="AG318" s="284"/>
      <c r="AH318" s="284"/>
      <c r="AI318" s="284"/>
      <c r="AJ318" s="284">
        <v>5</v>
      </c>
      <c r="AK318" s="284"/>
      <c r="AL318" s="284"/>
      <c r="AM318" s="284"/>
      <c r="AN318" s="284"/>
      <c r="AO318" s="284"/>
      <c r="AP318" s="284"/>
      <c r="AQ318" s="284"/>
      <c r="AR318" s="284"/>
      <c r="AS318" s="284"/>
      <c r="AT318" s="284"/>
      <c r="AU318" s="284"/>
      <c r="AV318" s="284">
        <v>6</v>
      </c>
      <c r="AW318" s="284"/>
      <c r="AX318" s="284"/>
      <c r="AY318" s="284"/>
      <c r="AZ318" s="284"/>
      <c r="BA318" s="284"/>
      <c r="BB318" s="284"/>
      <c r="BC318" s="284"/>
      <c r="BD318" s="284"/>
      <c r="BE318" s="284"/>
      <c r="BF318" s="284"/>
      <c r="BG318" s="284"/>
      <c r="BH318" s="284"/>
      <c r="BI318" s="284"/>
      <c r="BJ318" s="284"/>
      <c r="BK318" s="284"/>
      <c r="BL318" s="284">
        <v>7</v>
      </c>
      <c r="BM318" s="284"/>
      <c r="BN318" s="284"/>
      <c r="BO318" s="284"/>
      <c r="BP318" s="284"/>
      <c r="BQ318" s="284"/>
      <c r="BR318" s="284"/>
      <c r="BS318" s="284"/>
      <c r="BT318" s="284"/>
      <c r="BU318" s="284"/>
      <c r="BV318" s="284"/>
      <c r="BW318" s="284"/>
      <c r="BX318" s="284"/>
      <c r="BY318" s="284">
        <v>8</v>
      </c>
      <c r="BZ318" s="284"/>
      <c r="CA318" s="284"/>
      <c r="CB318" s="284"/>
      <c r="CC318" s="284"/>
      <c r="CD318" s="284"/>
      <c r="CE318" s="284"/>
      <c r="CF318" s="284"/>
      <c r="CG318" s="284"/>
      <c r="CH318" s="284"/>
      <c r="CI318" s="284"/>
      <c r="CJ318" s="284"/>
      <c r="CK318" s="284"/>
      <c r="CL318" s="284"/>
      <c r="CM318" s="306">
        <v>9</v>
      </c>
      <c r="CN318" s="306"/>
      <c r="CO318" s="306"/>
      <c r="CP318" s="306"/>
      <c r="CQ318" s="306"/>
      <c r="CR318" s="306"/>
      <c r="CS318" s="306"/>
      <c r="CT318" s="306"/>
      <c r="CU318" s="306"/>
      <c r="CV318" s="306"/>
      <c r="CW318" s="306"/>
      <c r="CX318" s="306"/>
      <c r="CY318" s="306"/>
      <c r="CZ318" s="306"/>
      <c r="DA318" s="306"/>
      <c r="DB318" s="306"/>
      <c r="DC318" s="306"/>
      <c r="DD318" s="306"/>
      <c r="DE318" s="306"/>
      <c r="DF318" s="306"/>
      <c r="DG318" s="306"/>
      <c r="DH318" s="306"/>
      <c r="DI318" s="306"/>
      <c r="DJ318" s="306"/>
      <c r="DK318" s="306"/>
      <c r="DL318" s="306"/>
      <c r="DM318" s="306"/>
      <c r="DN318" s="306"/>
      <c r="DO318" s="306"/>
      <c r="DP318" s="306"/>
      <c r="DQ318" s="306"/>
      <c r="DR318" s="284">
        <v>10</v>
      </c>
      <c r="DS318" s="284"/>
      <c r="DT318" s="284"/>
      <c r="DU318" s="284"/>
      <c r="DV318" s="284"/>
      <c r="DW318" s="284"/>
      <c r="DX318" s="284"/>
      <c r="DY318" s="284"/>
      <c r="DZ318" s="284"/>
      <c r="EA318" s="284"/>
      <c r="EB318" s="284"/>
      <c r="EC318" s="284"/>
      <c r="ED318" s="284"/>
      <c r="EE318" s="284"/>
      <c r="EF318" s="284"/>
      <c r="EG318" s="284"/>
      <c r="EH318" s="284"/>
      <c r="EI318" s="284"/>
      <c r="EJ318" s="284"/>
      <c r="EK318" s="284"/>
      <c r="EL318" s="284"/>
      <c r="EM318" s="284"/>
      <c r="EN318" s="284"/>
      <c r="EO318" s="284"/>
      <c r="EP318" s="284"/>
      <c r="EQ318" s="284"/>
      <c r="ER318" s="284"/>
      <c r="ES318" s="284"/>
      <c r="ET318" s="284"/>
      <c r="EU318" s="284"/>
      <c r="EV318" s="284"/>
      <c r="EW318" s="284"/>
      <c r="EX318" s="284"/>
      <c r="EY318" s="284"/>
      <c r="EZ318" s="284"/>
      <c r="FA318" s="284"/>
      <c r="FB318" s="284"/>
      <c r="FC318" s="284"/>
      <c r="FD318" s="284"/>
      <c r="FE318" s="284"/>
      <c r="FF318" s="284"/>
      <c r="FG318" s="284"/>
      <c r="FH318" s="284"/>
      <c r="FI318" s="284"/>
      <c r="FJ318" s="284"/>
      <c r="FK318" s="284"/>
      <c r="FL318" s="284"/>
      <c r="FM318" s="284"/>
      <c r="FN318" s="284"/>
      <c r="FO318" s="284"/>
      <c r="FP318" s="284"/>
    </row>
    <row r="319" spans="1:183" ht="11.25" customHeight="1">
      <c r="A319"/>
      <c r="B319" s="75">
        <v>1510180</v>
      </c>
      <c r="C319" s="297">
        <v>2000</v>
      </c>
      <c r="D319" s="297"/>
      <c r="E319" s="297"/>
      <c r="F319" s="297"/>
      <c r="G319" s="298" t="s">
        <v>145</v>
      </c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  <c r="X319" s="298"/>
      <c r="Y319" s="298"/>
      <c r="Z319" s="290">
        <f>Y261</f>
        <v>16310.24817</v>
      </c>
      <c r="AA319" s="291"/>
      <c r="AB319" s="291"/>
      <c r="AC319" s="291"/>
      <c r="AD319" s="291"/>
      <c r="AE319" s="291"/>
      <c r="AF319" s="291"/>
      <c r="AG319" s="291"/>
      <c r="AH319" s="291"/>
      <c r="AI319" s="292"/>
      <c r="AJ319" s="290">
        <f aca="true" t="shared" si="7" ref="AJ319:AJ324">AM261</f>
        <v>16310.245649999999</v>
      </c>
      <c r="AK319" s="291"/>
      <c r="AL319" s="291"/>
      <c r="AM319" s="291"/>
      <c r="AN319" s="291"/>
      <c r="AO319" s="291"/>
      <c r="AP319" s="291"/>
      <c r="AQ319" s="291"/>
      <c r="AR319" s="291"/>
      <c r="AS319" s="291"/>
      <c r="AT319" s="291"/>
      <c r="AU319" s="292"/>
      <c r="AV319" s="46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8"/>
      <c r="BL319" s="283">
        <f>BL324</f>
        <v>7.45494</v>
      </c>
      <c r="BM319" s="283"/>
      <c r="BN319" s="283"/>
      <c r="BO319" s="283"/>
      <c r="BP319" s="283"/>
      <c r="BQ319" s="283"/>
      <c r="BR319" s="283"/>
      <c r="BS319" s="283"/>
      <c r="BT319" s="283"/>
      <c r="BU319" s="283"/>
      <c r="BV319" s="283"/>
      <c r="BW319" s="283"/>
      <c r="BX319" s="283"/>
      <c r="BY319" s="283">
        <f>BY324</f>
        <v>7.90212</v>
      </c>
      <c r="BZ319" s="283"/>
      <c r="CA319" s="283"/>
      <c r="CB319" s="283"/>
      <c r="CC319" s="283"/>
      <c r="CD319" s="283"/>
      <c r="CE319" s="283"/>
      <c r="CF319" s="283"/>
      <c r="CG319" s="283"/>
      <c r="CH319" s="283"/>
      <c r="CI319" s="283"/>
      <c r="CJ319" s="283"/>
      <c r="CK319" s="283"/>
      <c r="CL319" s="283"/>
      <c r="CM319" s="298"/>
      <c r="CN319" s="298"/>
      <c r="CO319" s="298"/>
      <c r="CP319" s="298"/>
      <c r="CQ319" s="298"/>
      <c r="CR319" s="298"/>
      <c r="CS319" s="298"/>
      <c r="CT319" s="298"/>
      <c r="CU319" s="298"/>
      <c r="CV319" s="298"/>
      <c r="CW319" s="298"/>
      <c r="CX319" s="298"/>
      <c r="CY319" s="298"/>
      <c r="CZ319" s="298"/>
      <c r="DA319" s="298"/>
      <c r="DB319" s="298"/>
      <c r="DC319" s="298"/>
      <c r="DD319" s="298"/>
      <c r="DE319" s="298"/>
      <c r="DF319" s="298"/>
      <c r="DG319" s="298"/>
      <c r="DH319" s="298"/>
      <c r="DI319" s="298"/>
      <c r="DJ319" s="298"/>
      <c r="DK319" s="298"/>
      <c r="DL319" s="298"/>
      <c r="DM319" s="298"/>
      <c r="DN319" s="298"/>
      <c r="DO319" s="298"/>
      <c r="DP319" s="298"/>
      <c r="DQ319" s="298"/>
      <c r="DR319" s="298"/>
      <c r="DS319" s="298"/>
      <c r="DT319" s="298"/>
      <c r="DU319" s="298"/>
      <c r="DV319" s="298"/>
      <c r="DW319" s="298"/>
      <c r="DX319" s="298"/>
      <c r="DY319" s="298"/>
      <c r="DZ319" s="298"/>
      <c r="EA319" s="298"/>
      <c r="EB319" s="298"/>
      <c r="EC319" s="298"/>
      <c r="ED319" s="298"/>
      <c r="EE319" s="298"/>
      <c r="EF319" s="298"/>
      <c r="EG319" s="298"/>
      <c r="EH319" s="298"/>
      <c r="EI319" s="298"/>
      <c r="EJ319" s="298"/>
      <c r="EK319" s="298"/>
      <c r="EL319" s="298"/>
      <c r="EM319" s="298"/>
      <c r="EN319" s="298"/>
      <c r="EO319" s="298"/>
      <c r="EP319" s="298"/>
      <c r="EQ319" s="298"/>
      <c r="ER319" s="298"/>
      <c r="ES319" s="298"/>
      <c r="ET319" s="298"/>
      <c r="EU319" s="298"/>
      <c r="EV319" s="298"/>
      <c r="EW319" s="298"/>
      <c r="EX319" s="298"/>
      <c r="EY319" s="298"/>
      <c r="EZ319" s="298"/>
      <c r="FA319" s="298"/>
      <c r="FB319" s="298"/>
      <c r="FC319" s="298"/>
      <c r="FD319" s="298"/>
      <c r="FE319" s="298"/>
      <c r="FF319" s="298"/>
      <c r="FG319" s="298"/>
      <c r="FH319" s="298"/>
      <c r="FI319" s="298"/>
      <c r="FJ319" s="298"/>
      <c r="FK319" s="298"/>
      <c r="FL319" s="298"/>
      <c r="FM319" s="298"/>
      <c r="FN319" s="298"/>
      <c r="FO319" s="298"/>
      <c r="FP319" s="298"/>
      <c r="FQ319"/>
      <c r="FR319"/>
      <c r="FS319"/>
      <c r="FT319"/>
      <c r="FU319"/>
      <c r="FV319"/>
      <c r="FW319"/>
      <c r="FX319"/>
      <c r="FY319"/>
      <c r="FZ319"/>
      <c r="GA319"/>
    </row>
    <row r="320" spans="1:183" ht="21.75" customHeight="1">
      <c r="A320"/>
      <c r="B320" s="75">
        <v>1510180</v>
      </c>
      <c r="C320" s="297">
        <v>2100</v>
      </c>
      <c r="D320" s="297"/>
      <c r="E320" s="297"/>
      <c r="F320" s="297"/>
      <c r="G320" s="298" t="s">
        <v>146</v>
      </c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  <c r="X320" s="298"/>
      <c r="Y320" s="298"/>
      <c r="Z320" s="290">
        <f>Y262</f>
        <v>13662.587</v>
      </c>
      <c r="AA320" s="291"/>
      <c r="AB320" s="291"/>
      <c r="AC320" s="291"/>
      <c r="AD320" s="291"/>
      <c r="AE320" s="291"/>
      <c r="AF320" s="291"/>
      <c r="AG320" s="291"/>
      <c r="AH320" s="291"/>
      <c r="AI320" s="292"/>
      <c r="AJ320" s="290">
        <f t="shared" si="7"/>
        <v>13662.586749999999</v>
      </c>
      <c r="AK320" s="291"/>
      <c r="AL320" s="291"/>
      <c r="AM320" s="291"/>
      <c r="AN320" s="291"/>
      <c r="AO320" s="291"/>
      <c r="AP320" s="291"/>
      <c r="AQ320" s="291"/>
      <c r="AR320" s="291"/>
      <c r="AS320" s="291"/>
      <c r="AT320" s="291"/>
      <c r="AU320" s="292"/>
      <c r="AV320" s="46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8"/>
      <c r="BL320" s="46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8"/>
      <c r="BY320" s="46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8"/>
      <c r="CM320" s="298"/>
      <c r="CN320" s="298"/>
      <c r="CO320" s="298"/>
      <c r="CP320" s="298"/>
      <c r="CQ320" s="298"/>
      <c r="CR320" s="298"/>
      <c r="CS320" s="298"/>
      <c r="CT320" s="298"/>
      <c r="CU320" s="298"/>
      <c r="CV320" s="298"/>
      <c r="CW320" s="298"/>
      <c r="CX320" s="298"/>
      <c r="CY320" s="298"/>
      <c r="CZ320" s="298"/>
      <c r="DA320" s="298"/>
      <c r="DB320" s="298"/>
      <c r="DC320" s="298"/>
      <c r="DD320" s="298"/>
      <c r="DE320" s="298"/>
      <c r="DF320" s="298"/>
      <c r="DG320" s="298"/>
      <c r="DH320" s="298"/>
      <c r="DI320" s="298"/>
      <c r="DJ320" s="298"/>
      <c r="DK320" s="298"/>
      <c r="DL320" s="298"/>
      <c r="DM320" s="298"/>
      <c r="DN320" s="298"/>
      <c r="DO320" s="298"/>
      <c r="DP320" s="298"/>
      <c r="DQ320" s="298"/>
      <c r="DR320" s="298"/>
      <c r="DS320" s="298"/>
      <c r="DT320" s="298"/>
      <c r="DU320" s="298"/>
      <c r="DV320" s="298"/>
      <c r="DW320" s="298"/>
      <c r="DX320" s="298"/>
      <c r="DY320" s="298"/>
      <c r="DZ320" s="298"/>
      <c r="EA320" s="298"/>
      <c r="EB320" s="298"/>
      <c r="EC320" s="298"/>
      <c r="ED320" s="298"/>
      <c r="EE320" s="298"/>
      <c r="EF320" s="298"/>
      <c r="EG320" s="298"/>
      <c r="EH320" s="298"/>
      <c r="EI320" s="298"/>
      <c r="EJ320" s="298"/>
      <c r="EK320" s="298"/>
      <c r="EL320" s="298"/>
      <c r="EM320" s="298"/>
      <c r="EN320" s="298"/>
      <c r="EO320" s="298"/>
      <c r="EP320" s="298"/>
      <c r="EQ320" s="298"/>
      <c r="ER320" s="298"/>
      <c r="ES320" s="298"/>
      <c r="ET320" s="298"/>
      <c r="EU320" s="298"/>
      <c r="EV320" s="298"/>
      <c r="EW320" s="298"/>
      <c r="EX320" s="298"/>
      <c r="EY320" s="298"/>
      <c r="EZ320" s="298"/>
      <c r="FA320" s="298"/>
      <c r="FB320" s="298"/>
      <c r="FC320" s="298"/>
      <c r="FD320" s="298"/>
      <c r="FE320" s="298"/>
      <c r="FF320" s="298"/>
      <c r="FG320" s="298"/>
      <c r="FH320" s="298"/>
      <c r="FI320" s="298"/>
      <c r="FJ320" s="298"/>
      <c r="FK320" s="298"/>
      <c r="FL320" s="298"/>
      <c r="FM320" s="298"/>
      <c r="FN320" s="298"/>
      <c r="FO320" s="298"/>
      <c r="FP320" s="298"/>
      <c r="FQ320"/>
      <c r="FR320"/>
      <c r="FS320"/>
      <c r="FT320"/>
      <c r="FU320"/>
      <c r="FV320"/>
      <c r="FW320"/>
      <c r="FX320"/>
      <c r="FY320"/>
      <c r="FZ320"/>
      <c r="GA320"/>
    </row>
    <row r="321" spans="1:183" ht="11.25" customHeight="1">
      <c r="A321"/>
      <c r="B321" s="75">
        <v>1510180</v>
      </c>
      <c r="C321" s="297">
        <v>2110</v>
      </c>
      <c r="D321" s="297"/>
      <c r="E321" s="297"/>
      <c r="F321" s="297"/>
      <c r="G321" s="298" t="s">
        <v>147</v>
      </c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  <c r="X321" s="298"/>
      <c r="Y321" s="298"/>
      <c r="Z321" s="290">
        <f>Y264</f>
        <v>11227.8</v>
      </c>
      <c r="AA321" s="291"/>
      <c r="AB321" s="291"/>
      <c r="AC321" s="291"/>
      <c r="AD321" s="291"/>
      <c r="AE321" s="291"/>
      <c r="AF321" s="291"/>
      <c r="AG321" s="291"/>
      <c r="AH321" s="291"/>
      <c r="AI321" s="292"/>
      <c r="AJ321" s="290">
        <f t="shared" si="7"/>
        <v>11227.8</v>
      </c>
      <c r="AK321" s="291"/>
      <c r="AL321" s="291"/>
      <c r="AM321" s="291"/>
      <c r="AN321" s="291"/>
      <c r="AO321" s="291"/>
      <c r="AP321" s="291"/>
      <c r="AQ321" s="291"/>
      <c r="AR321" s="291"/>
      <c r="AS321" s="291"/>
      <c r="AT321" s="291"/>
      <c r="AU321" s="292"/>
      <c r="AV321" s="46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8"/>
      <c r="BL321" s="46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8"/>
      <c r="BY321" s="46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8"/>
      <c r="CM321" s="298"/>
      <c r="CN321" s="298"/>
      <c r="CO321" s="298"/>
      <c r="CP321" s="298"/>
      <c r="CQ321" s="298"/>
      <c r="CR321" s="298"/>
      <c r="CS321" s="298"/>
      <c r="CT321" s="298"/>
      <c r="CU321" s="298"/>
      <c r="CV321" s="298"/>
      <c r="CW321" s="298"/>
      <c r="CX321" s="298"/>
      <c r="CY321" s="298"/>
      <c r="CZ321" s="298"/>
      <c r="DA321" s="298"/>
      <c r="DB321" s="298"/>
      <c r="DC321" s="298"/>
      <c r="DD321" s="298"/>
      <c r="DE321" s="298"/>
      <c r="DF321" s="298"/>
      <c r="DG321" s="298"/>
      <c r="DH321" s="298"/>
      <c r="DI321" s="298"/>
      <c r="DJ321" s="298"/>
      <c r="DK321" s="298"/>
      <c r="DL321" s="298"/>
      <c r="DM321" s="298"/>
      <c r="DN321" s="298"/>
      <c r="DO321" s="298"/>
      <c r="DP321" s="298"/>
      <c r="DQ321" s="298"/>
      <c r="DR321" s="298"/>
      <c r="DS321" s="298"/>
      <c r="DT321" s="298"/>
      <c r="DU321" s="298"/>
      <c r="DV321" s="298"/>
      <c r="DW321" s="298"/>
      <c r="DX321" s="298"/>
      <c r="DY321" s="298"/>
      <c r="DZ321" s="298"/>
      <c r="EA321" s="298"/>
      <c r="EB321" s="298"/>
      <c r="EC321" s="298"/>
      <c r="ED321" s="298"/>
      <c r="EE321" s="298"/>
      <c r="EF321" s="298"/>
      <c r="EG321" s="298"/>
      <c r="EH321" s="298"/>
      <c r="EI321" s="298"/>
      <c r="EJ321" s="298"/>
      <c r="EK321" s="298"/>
      <c r="EL321" s="298"/>
      <c r="EM321" s="298"/>
      <c r="EN321" s="298"/>
      <c r="EO321" s="298"/>
      <c r="EP321" s="298"/>
      <c r="EQ321" s="298"/>
      <c r="ER321" s="298"/>
      <c r="ES321" s="298"/>
      <c r="ET321" s="298"/>
      <c r="EU321" s="298"/>
      <c r="EV321" s="298"/>
      <c r="EW321" s="298"/>
      <c r="EX321" s="298"/>
      <c r="EY321" s="298"/>
      <c r="EZ321" s="298"/>
      <c r="FA321" s="298"/>
      <c r="FB321" s="298"/>
      <c r="FC321" s="298"/>
      <c r="FD321" s="298"/>
      <c r="FE321" s="298"/>
      <c r="FF321" s="298"/>
      <c r="FG321" s="298"/>
      <c r="FH321" s="298"/>
      <c r="FI321" s="298"/>
      <c r="FJ321" s="298"/>
      <c r="FK321" s="298"/>
      <c r="FL321" s="298"/>
      <c r="FM321" s="298"/>
      <c r="FN321" s="298"/>
      <c r="FO321" s="298"/>
      <c r="FP321" s="298"/>
      <c r="FQ321"/>
      <c r="FR321"/>
      <c r="FS321"/>
      <c r="FT321"/>
      <c r="FU321"/>
      <c r="FV321"/>
      <c r="FW321"/>
      <c r="FX321"/>
      <c r="FY321"/>
      <c r="FZ321"/>
      <c r="GA321"/>
    </row>
    <row r="322" spans="1:183" ht="11.25" customHeight="1">
      <c r="A322"/>
      <c r="B322" s="81"/>
      <c r="C322" s="293">
        <v>2111</v>
      </c>
      <c r="D322" s="293"/>
      <c r="E322" s="293"/>
      <c r="F322" s="293"/>
      <c r="G322" s="279" t="s">
        <v>39</v>
      </c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  <c r="V322" s="279"/>
      <c r="W322" s="279"/>
      <c r="X322" s="279"/>
      <c r="Y322" s="279"/>
      <c r="Z322" s="302">
        <f aca="true" t="shared" si="8" ref="Z322:Z334">Y264</f>
        <v>11227.8</v>
      </c>
      <c r="AA322" s="303"/>
      <c r="AB322" s="303"/>
      <c r="AC322" s="303"/>
      <c r="AD322" s="303"/>
      <c r="AE322" s="303"/>
      <c r="AF322" s="303"/>
      <c r="AG322" s="303"/>
      <c r="AH322" s="303"/>
      <c r="AI322" s="304"/>
      <c r="AJ322" s="302">
        <f t="shared" si="7"/>
        <v>11227.8</v>
      </c>
      <c r="AK322" s="303"/>
      <c r="AL322" s="303"/>
      <c r="AM322" s="303"/>
      <c r="AN322" s="303"/>
      <c r="AO322" s="303"/>
      <c r="AP322" s="303"/>
      <c r="AQ322" s="303"/>
      <c r="AR322" s="303"/>
      <c r="AS322" s="303"/>
      <c r="AT322" s="303"/>
      <c r="AU322" s="304"/>
      <c r="AV322" s="82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4"/>
      <c r="BL322" s="82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4"/>
      <c r="BY322" s="82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  <c r="CJ322" s="83"/>
      <c r="CK322" s="83"/>
      <c r="CL322" s="84"/>
      <c r="CM322" s="279"/>
      <c r="CN322" s="279"/>
      <c r="CO322" s="279"/>
      <c r="CP322" s="279"/>
      <c r="CQ322" s="279"/>
      <c r="CR322" s="279"/>
      <c r="CS322" s="279"/>
      <c r="CT322" s="279"/>
      <c r="CU322" s="279"/>
      <c r="CV322" s="279"/>
      <c r="CW322" s="279"/>
      <c r="CX322" s="279"/>
      <c r="CY322" s="279"/>
      <c r="CZ322" s="279"/>
      <c r="DA322" s="279"/>
      <c r="DB322" s="279"/>
      <c r="DC322" s="279"/>
      <c r="DD322" s="279"/>
      <c r="DE322" s="279"/>
      <c r="DF322" s="279"/>
      <c r="DG322" s="279"/>
      <c r="DH322" s="279"/>
      <c r="DI322" s="279"/>
      <c r="DJ322" s="279"/>
      <c r="DK322" s="279"/>
      <c r="DL322" s="279"/>
      <c r="DM322" s="279"/>
      <c r="DN322" s="279"/>
      <c r="DO322" s="279"/>
      <c r="DP322" s="279"/>
      <c r="DQ322" s="279"/>
      <c r="DR322" s="279"/>
      <c r="DS322" s="279"/>
      <c r="DT322" s="279"/>
      <c r="DU322" s="279"/>
      <c r="DV322" s="279"/>
      <c r="DW322" s="279"/>
      <c r="DX322" s="279"/>
      <c r="DY322" s="279"/>
      <c r="DZ322" s="279"/>
      <c r="EA322" s="279"/>
      <c r="EB322" s="279"/>
      <c r="EC322" s="279"/>
      <c r="ED322" s="279"/>
      <c r="EE322" s="279"/>
      <c r="EF322" s="279"/>
      <c r="EG322" s="279"/>
      <c r="EH322" s="279"/>
      <c r="EI322" s="279"/>
      <c r="EJ322" s="279"/>
      <c r="EK322" s="279"/>
      <c r="EL322" s="279"/>
      <c r="EM322" s="279"/>
      <c r="EN322" s="279"/>
      <c r="EO322" s="279"/>
      <c r="EP322" s="279"/>
      <c r="EQ322" s="279"/>
      <c r="ER322" s="279"/>
      <c r="ES322" s="279"/>
      <c r="ET322" s="279"/>
      <c r="EU322" s="279"/>
      <c r="EV322" s="279"/>
      <c r="EW322" s="279"/>
      <c r="EX322" s="279"/>
      <c r="EY322" s="279"/>
      <c r="EZ322" s="279"/>
      <c r="FA322" s="279"/>
      <c r="FB322" s="279"/>
      <c r="FC322" s="279"/>
      <c r="FD322" s="279"/>
      <c r="FE322" s="279"/>
      <c r="FF322" s="279"/>
      <c r="FG322" s="279"/>
      <c r="FH322" s="279"/>
      <c r="FI322" s="279"/>
      <c r="FJ322" s="279"/>
      <c r="FK322" s="279"/>
      <c r="FL322" s="279"/>
      <c r="FM322" s="279"/>
      <c r="FN322" s="279"/>
      <c r="FO322" s="279"/>
      <c r="FP322" s="279"/>
      <c r="FQ322"/>
      <c r="FR322"/>
      <c r="FS322"/>
      <c r="FT322"/>
      <c r="FU322"/>
      <c r="FV322"/>
      <c r="FW322"/>
      <c r="FX322"/>
      <c r="FY322"/>
      <c r="FZ322"/>
      <c r="GA322"/>
    </row>
    <row r="323" spans="1:183" ht="11.25" customHeight="1">
      <c r="A323"/>
      <c r="B323" s="81"/>
      <c r="C323" s="293">
        <v>2120</v>
      </c>
      <c r="D323" s="293"/>
      <c r="E323" s="293"/>
      <c r="F323" s="293"/>
      <c r="G323" s="279" t="s">
        <v>40</v>
      </c>
      <c r="H323" s="279"/>
      <c r="I323" s="279"/>
      <c r="J323" s="279"/>
      <c r="K323" s="279"/>
      <c r="L323" s="279"/>
      <c r="M323" s="279"/>
      <c r="N323" s="279"/>
      <c r="O323" s="279"/>
      <c r="P323" s="279"/>
      <c r="Q323" s="279"/>
      <c r="R323" s="279"/>
      <c r="S323" s="279"/>
      <c r="T323" s="279"/>
      <c r="U323" s="279"/>
      <c r="V323" s="279"/>
      <c r="W323" s="279"/>
      <c r="X323" s="279"/>
      <c r="Y323" s="279"/>
      <c r="Z323" s="302">
        <f t="shared" si="8"/>
        <v>2434.787</v>
      </c>
      <c r="AA323" s="303"/>
      <c r="AB323" s="303"/>
      <c r="AC323" s="303"/>
      <c r="AD323" s="303"/>
      <c r="AE323" s="303"/>
      <c r="AF323" s="303"/>
      <c r="AG323" s="303"/>
      <c r="AH323" s="303"/>
      <c r="AI323" s="304"/>
      <c r="AJ323" s="302">
        <f t="shared" si="7"/>
        <v>2434.78675</v>
      </c>
      <c r="AK323" s="303"/>
      <c r="AL323" s="303"/>
      <c r="AM323" s="303"/>
      <c r="AN323" s="303"/>
      <c r="AO323" s="303"/>
      <c r="AP323" s="303"/>
      <c r="AQ323" s="303"/>
      <c r="AR323" s="303"/>
      <c r="AS323" s="303"/>
      <c r="AT323" s="303"/>
      <c r="AU323" s="304"/>
      <c r="AV323" s="82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4"/>
      <c r="BL323" s="82"/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4"/>
      <c r="BY323" s="82"/>
      <c r="BZ323" s="83"/>
      <c r="CA323" s="83"/>
      <c r="CB323" s="83"/>
      <c r="CC323" s="83"/>
      <c r="CD323" s="83"/>
      <c r="CE323" s="83"/>
      <c r="CF323" s="83"/>
      <c r="CG323" s="83"/>
      <c r="CH323" s="83"/>
      <c r="CI323" s="83"/>
      <c r="CJ323" s="83"/>
      <c r="CK323" s="83"/>
      <c r="CL323" s="84"/>
      <c r="CM323" s="279"/>
      <c r="CN323" s="279"/>
      <c r="CO323" s="279"/>
      <c r="CP323" s="279"/>
      <c r="CQ323" s="279"/>
      <c r="CR323" s="279"/>
      <c r="CS323" s="279"/>
      <c r="CT323" s="279"/>
      <c r="CU323" s="279"/>
      <c r="CV323" s="279"/>
      <c r="CW323" s="279"/>
      <c r="CX323" s="279"/>
      <c r="CY323" s="279"/>
      <c r="CZ323" s="279"/>
      <c r="DA323" s="279"/>
      <c r="DB323" s="279"/>
      <c r="DC323" s="279"/>
      <c r="DD323" s="279"/>
      <c r="DE323" s="279"/>
      <c r="DF323" s="279"/>
      <c r="DG323" s="279"/>
      <c r="DH323" s="279"/>
      <c r="DI323" s="279"/>
      <c r="DJ323" s="279"/>
      <c r="DK323" s="279"/>
      <c r="DL323" s="279"/>
      <c r="DM323" s="279"/>
      <c r="DN323" s="279"/>
      <c r="DO323" s="279"/>
      <c r="DP323" s="279"/>
      <c r="DQ323" s="279"/>
      <c r="DR323" s="279"/>
      <c r="DS323" s="279"/>
      <c r="DT323" s="279"/>
      <c r="DU323" s="279"/>
      <c r="DV323" s="279"/>
      <c r="DW323" s="279"/>
      <c r="DX323" s="279"/>
      <c r="DY323" s="279"/>
      <c r="DZ323" s="279"/>
      <c r="EA323" s="279"/>
      <c r="EB323" s="279"/>
      <c r="EC323" s="279"/>
      <c r="ED323" s="279"/>
      <c r="EE323" s="279"/>
      <c r="EF323" s="279"/>
      <c r="EG323" s="279"/>
      <c r="EH323" s="279"/>
      <c r="EI323" s="279"/>
      <c r="EJ323" s="279"/>
      <c r="EK323" s="279"/>
      <c r="EL323" s="279"/>
      <c r="EM323" s="279"/>
      <c r="EN323" s="279"/>
      <c r="EO323" s="279"/>
      <c r="EP323" s="279"/>
      <c r="EQ323" s="279"/>
      <c r="ER323" s="279"/>
      <c r="ES323" s="279"/>
      <c r="ET323" s="279"/>
      <c r="EU323" s="279"/>
      <c r="EV323" s="279"/>
      <c r="EW323" s="279"/>
      <c r="EX323" s="279"/>
      <c r="EY323" s="279"/>
      <c r="EZ323" s="279"/>
      <c r="FA323" s="279"/>
      <c r="FB323" s="279"/>
      <c r="FC323" s="279"/>
      <c r="FD323" s="279"/>
      <c r="FE323" s="279"/>
      <c r="FF323" s="279"/>
      <c r="FG323" s="279"/>
      <c r="FH323" s="279"/>
      <c r="FI323" s="279"/>
      <c r="FJ323" s="279"/>
      <c r="FK323" s="279"/>
      <c r="FL323" s="279"/>
      <c r="FM323" s="279"/>
      <c r="FN323" s="279"/>
      <c r="FO323" s="279"/>
      <c r="FP323" s="279"/>
      <c r="FQ323"/>
      <c r="FR323"/>
      <c r="FS323"/>
      <c r="FT323"/>
      <c r="FU323"/>
      <c r="FV323"/>
      <c r="FW323"/>
      <c r="FX323"/>
      <c r="FY323"/>
      <c r="FZ323"/>
      <c r="GA323"/>
    </row>
    <row r="324" spans="1:183" ht="11.25" customHeight="1">
      <c r="A324"/>
      <c r="B324" s="75">
        <v>1510180</v>
      </c>
      <c r="C324" s="297">
        <v>2200</v>
      </c>
      <c r="D324" s="297"/>
      <c r="E324" s="297"/>
      <c r="F324" s="297"/>
      <c r="G324" s="298" t="s">
        <v>148</v>
      </c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  <c r="X324" s="298"/>
      <c r="Y324" s="298"/>
      <c r="Z324" s="290">
        <f t="shared" si="8"/>
        <v>2545.897</v>
      </c>
      <c r="AA324" s="291"/>
      <c r="AB324" s="291"/>
      <c r="AC324" s="291"/>
      <c r="AD324" s="291"/>
      <c r="AE324" s="291"/>
      <c r="AF324" s="291"/>
      <c r="AG324" s="291"/>
      <c r="AH324" s="291"/>
      <c r="AI324" s="292"/>
      <c r="AJ324" s="290">
        <f t="shared" si="7"/>
        <v>2545.89473</v>
      </c>
      <c r="AK324" s="291"/>
      <c r="AL324" s="291"/>
      <c r="AM324" s="291"/>
      <c r="AN324" s="291"/>
      <c r="AO324" s="291"/>
      <c r="AP324" s="291"/>
      <c r="AQ324" s="291"/>
      <c r="AR324" s="291"/>
      <c r="AS324" s="291"/>
      <c r="AT324" s="291"/>
      <c r="AU324" s="292"/>
      <c r="AV324" s="463">
        <f>AV325</f>
        <v>4.797</v>
      </c>
      <c r="AW324" s="464"/>
      <c r="AX324" s="464"/>
      <c r="AY324" s="464"/>
      <c r="AZ324" s="464"/>
      <c r="BA324" s="464"/>
      <c r="BB324" s="464"/>
      <c r="BC324" s="464"/>
      <c r="BD324" s="464"/>
      <c r="BE324" s="464"/>
      <c r="BF324" s="464"/>
      <c r="BG324" s="464"/>
      <c r="BH324" s="464"/>
      <c r="BI324" s="464"/>
      <c r="BJ324" s="464"/>
      <c r="BK324" s="465"/>
      <c r="BL324" s="283">
        <f>BL325</f>
        <v>7.45494</v>
      </c>
      <c r="BM324" s="283"/>
      <c r="BN324" s="283"/>
      <c r="BO324" s="283"/>
      <c r="BP324" s="283"/>
      <c r="BQ324" s="283"/>
      <c r="BR324" s="283"/>
      <c r="BS324" s="283"/>
      <c r="BT324" s="283"/>
      <c r="BU324" s="283"/>
      <c r="BV324" s="283"/>
      <c r="BW324" s="283"/>
      <c r="BX324" s="283"/>
      <c r="BY324" s="283">
        <f>BY325</f>
        <v>7.90212</v>
      </c>
      <c r="BZ324" s="283"/>
      <c r="CA324" s="283"/>
      <c r="CB324" s="283"/>
      <c r="CC324" s="283"/>
      <c r="CD324" s="283"/>
      <c r="CE324" s="283"/>
      <c r="CF324" s="283"/>
      <c r="CG324" s="283"/>
      <c r="CH324" s="283"/>
      <c r="CI324" s="283"/>
      <c r="CJ324" s="283"/>
      <c r="CK324" s="283"/>
      <c r="CL324" s="283"/>
      <c r="CM324" s="298"/>
      <c r="CN324" s="298"/>
      <c r="CO324" s="298"/>
      <c r="CP324" s="298"/>
      <c r="CQ324" s="298"/>
      <c r="CR324" s="298"/>
      <c r="CS324" s="298"/>
      <c r="CT324" s="298"/>
      <c r="CU324" s="298"/>
      <c r="CV324" s="298"/>
      <c r="CW324" s="298"/>
      <c r="CX324" s="298"/>
      <c r="CY324" s="298"/>
      <c r="CZ324" s="298"/>
      <c r="DA324" s="298"/>
      <c r="DB324" s="298"/>
      <c r="DC324" s="298"/>
      <c r="DD324" s="298"/>
      <c r="DE324" s="298"/>
      <c r="DF324" s="298"/>
      <c r="DG324" s="298"/>
      <c r="DH324" s="298"/>
      <c r="DI324" s="298"/>
      <c r="DJ324" s="298"/>
      <c r="DK324" s="298"/>
      <c r="DL324" s="298"/>
      <c r="DM324" s="298"/>
      <c r="DN324" s="298"/>
      <c r="DO324" s="298"/>
      <c r="DP324" s="298"/>
      <c r="DQ324" s="298"/>
      <c r="DR324" s="298"/>
      <c r="DS324" s="298"/>
      <c r="DT324" s="298"/>
      <c r="DU324" s="298"/>
      <c r="DV324" s="298"/>
      <c r="DW324" s="298"/>
      <c r="DX324" s="298"/>
      <c r="DY324" s="298"/>
      <c r="DZ324" s="298"/>
      <c r="EA324" s="298"/>
      <c r="EB324" s="298"/>
      <c r="EC324" s="298"/>
      <c r="ED324" s="298"/>
      <c r="EE324" s="298"/>
      <c r="EF324" s="298"/>
      <c r="EG324" s="298"/>
      <c r="EH324" s="298"/>
      <c r="EI324" s="298"/>
      <c r="EJ324" s="298"/>
      <c r="EK324" s="298"/>
      <c r="EL324" s="298"/>
      <c r="EM324" s="298"/>
      <c r="EN324" s="298"/>
      <c r="EO324" s="298"/>
      <c r="EP324" s="298"/>
      <c r="EQ324" s="298"/>
      <c r="ER324" s="298"/>
      <c r="ES324" s="298"/>
      <c r="ET324" s="298"/>
      <c r="EU324" s="298"/>
      <c r="EV324" s="298"/>
      <c r="EW324" s="298"/>
      <c r="EX324" s="298"/>
      <c r="EY324" s="298"/>
      <c r="EZ324" s="298"/>
      <c r="FA324" s="298"/>
      <c r="FB324" s="298"/>
      <c r="FC324" s="298"/>
      <c r="FD324" s="298"/>
      <c r="FE324" s="298"/>
      <c r="FF324" s="298"/>
      <c r="FG324" s="298"/>
      <c r="FH324" s="298"/>
      <c r="FI324" s="298"/>
      <c r="FJ324" s="298"/>
      <c r="FK324" s="298"/>
      <c r="FL324" s="298"/>
      <c r="FM324" s="298"/>
      <c r="FN324" s="298"/>
      <c r="FO324" s="298"/>
      <c r="FP324" s="298"/>
      <c r="FQ324"/>
      <c r="FR324"/>
      <c r="FS324"/>
      <c r="FT324"/>
      <c r="FU324"/>
      <c r="FV324"/>
      <c r="FW324"/>
      <c r="FX324"/>
      <c r="FY324"/>
      <c r="FZ324"/>
      <c r="GA324"/>
    </row>
    <row r="325" spans="1:183" ht="32.25" customHeight="1">
      <c r="A325"/>
      <c r="B325" s="81"/>
      <c r="C325" s="293">
        <v>2210</v>
      </c>
      <c r="D325" s="293"/>
      <c r="E325" s="293"/>
      <c r="F325" s="293"/>
      <c r="G325" s="279" t="s">
        <v>41</v>
      </c>
      <c r="H325" s="279"/>
      <c r="I325" s="279"/>
      <c r="J325" s="279"/>
      <c r="K325" s="279"/>
      <c r="L325" s="279"/>
      <c r="M325" s="279"/>
      <c r="N325" s="279"/>
      <c r="O325" s="279"/>
      <c r="P325" s="279"/>
      <c r="Q325" s="279"/>
      <c r="R325" s="279"/>
      <c r="S325" s="279"/>
      <c r="T325" s="279"/>
      <c r="U325" s="279"/>
      <c r="V325" s="279"/>
      <c r="W325" s="279"/>
      <c r="X325" s="279"/>
      <c r="Y325" s="279"/>
      <c r="Z325" s="294">
        <f t="shared" si="8"/>
        <v>865.313</v>
      </c>
      <c r="AA325" s="295"/>
      <c r="AB325" s="295"/>
      <c r="AC325" s="295"/>
      <c r="AD325" s="295"/>
      <c r="AE325" s="295"/>
      <c r="AF325" s="295"/>
      <c r="AG325" s="295"/>
      <c r="AH325" s="295"/>
      <c r="AI325" s="296"/>
      <c r="AJ325" s="294">
        <v>573.29</v>
      </c>
      <c r="AK325" s="295"/>
      <c r="AL325" s="295"/>
      <c r="AM325" s="295"/>
      <c r="AN325" s="295"/>
      <c r="AO325" s="295"/>
      <c r="AP325" s="295"/>
      <c r="AQ325" s="295"/>
      <c r="AR325" s="295"/>
      <c r="AS325" s="295"/>
      <c r="AT325" s="295"/>
      <c r="AU325" s="296"/>
      <c r="AV325" s="463">
        <v>4.797</v>
      </c>
      <c r="AW325" s="464"/>
      <c r="AX325" s="464"/>
      <c r="AY325" s="464"/>
      <c r="AZ325" s="464"/>
      <c r="BA325" s="464"/>
      <c r="BB325" s="464"/>
      <c r="BC325" s="464"/>
      <c r="BD325" s="464"/>
      <c r="BE325" s="464"/>
      <c r="BF325" s="464"/>
      <c r="BG325" s="464"/>
      <c r="BH325" s="464"/>
      <c r="BI325" s="464"/>
      <c r="BJ325" s="464"/>
      <c r="BK325" s="465"/>
      <c r="BL325" s="280">
        <v>7.45494</v>
      </c>
      <c r="BM325" s="280"/>
      <c r="BN325" s="280"/>
      <c r="BO325" s="280"/>
      <c r="BP325" s="280"/>
      <c r="BQ325" s="280"/>
      <c r="BR325" s="280"/>
      <c r="BS325" s="280"/>
      <c r="BT325" s="280"/>
      <c r="BU325" s="280"/>
      <c r="BV325" s="280"/>
      <c r="BW325" s="280"/>
      <c r="BX325" s="280"/>
      <c r="BY325" s="280">
        <v>7.90212</v>
      </c>
      <c r="BZ325" s="280"/>
      <c r="CA325" s="280"/>
      <c r="CB325" s="280"/>
      <c r="CC325" s="280"/>
      <c r="CD325" s="280"/>
      <c r="CE325" s="280"/>
      <c r="CF325" s="280"/>
      <c r="CG325" s="280"/>
      <c r="CH325" s="280"/>
      <c r="CI325" s="280"/>
      <c r="CJ325" s="280"/>
      <c r="CK325" s="280"/>
      <c r="CL325" s="280"/>
      <c r="CM325" s="305" t="s">
        <v>209</v>
      </c>
      <c r="CN325" s="279"/>
      <c r="CO325" s="279"/>
      <c r="CP325" s="279"/>
      <c r="CQ325" s="279"/>
      <c r="CR325" s="279"/>
      <c r="CS325" s="279"/>
      <c r="CT325" s="279"/>
      <c r="CU325" s="279"/>
      <c r="CV325" s="279"/>
      <c r="CW325" s="279"/>
      <c r="CX325" s="279"/>
      <c r="CY325" s="279"/>
      <c r="CZ325" s="279"/>
      <c r="DA325" s="279"/>
      <c r="DB325" s="279"/>
      <c r="DC325" s="279"/>
      <c r="DD325" s="279"/>
      <c r="DE325" s="279"/>
      <c r="DF325" s="279"/>
      <c r="DG325" s="279"/>
      <c r="DH325" s="279"/>
      <c r="DI325" s="279"/>
      <c r="DJ325" s="279"/>
      <c r="DK325" s="279"/>
      <c r="DL325" s="279"/>
      <c r="DM325" s="279"/>
      <c r="DN325" s="279"/>
      <c r="DO325" s="279"/>
      <c r="DP325" s="279"/>
      <c r="DQ325" s="279"/>
      <c r="DR325" s="279" t="s">
        <v>164</v>
      </c>
      <c r="DS325" s="279"/>
      <c r="DT325" s="279"/>
      <c r="DU325" s="279"/>
      <c r="DV325" s="279"/>
      <c r="DW325" s="279"/>
      <c r="DX325" s="279"/>
      <c r="DY325" s="279"/>
      <c r="DZ325" s="279"/>
      <c r="EA325" s="279"/>
      <c r="EB325" s="279"/>
      <c r="EC325" s="279"/>
      <c r="ED325" s="279"/>
      <c r="EE325" s="279"/>
      <c r="EF325" s="279"/>
      <c r="EG325" s="279"/>
      <c r="EH325" s="279"/>
      <c r="EI325" s="279"/>
      <c r="EJ325" s="279"/>
      <c r="EK325" s="279"/>
      <c r="EL325" s="279"/>
      <c r="EM325" s="279"/>
      <c r="EN325" s="279"/>
      <c r="EO325" s="279"/>
      <c r="EP325" s="279"/>
      <c r="EQ325" s="279"/>
      <c r="ER325" s="279"/>
      <c r="ES325" s="279"/>
      <c r="ET325" s="279"/>
      <c r="EU325" s="279"/>
      <c r="EV325" s="279"/>
      <c r="EW325" s="279"/>
      <c r="EX325" s="279"/>
      <c r="EY325" s="279"/>
      <c r="EZ325" s="279"/>
      <c r="FA325" s="279"/>
      <c r="FB325" s="279"/>
      <c r="FC325" s="279"/>
      <c r="FD325" s="279"/>
      <c r="FE325" s="279"/>
      <c r="FF325" s="279"/>
      <c r="FG325" s="279"/>
      <c r="FH325" s="279"/>
      <c r="FI325" s="279"/>
      <c r="FJ325" s="279"/>
      <c r="FK325" s="279"/>
      <c r="FL325" s="279"/>
      <c r="FM325" s="279"/>
      <c r="FN325" s="279"/>
      <c r="FO325" s="279"/>
      <c r="FP325" s="279"/>
      <c r="FQ325"/>
      <c r="FR325"/>
      <c r="FS325"/>
      <c r="FT325"/>
      <c r="FU325"/>
      <c r="FV325"/>
      <c r="FW325"/>
      <c r="FX325"/>
      <c r="FY325"/>
      <c r="FZ325"/>
      <c r="GA325"/>
    </row>
    <row r="326" spans="1:183" ht="32.25" customHeight="1">
      <c r="A326"/>
      <c r="B326" s="81"/>
      <c r="C326" s="293">
        <v>2240</v>
      </c>
      <c r="D326" s="293"/>
      <c r="E326" s="293"/>
      <c r="F326" s="293"/>
      <c r="G326" s="279" t="s">
        <v>42</v>
      </c>
      <c r="H326" s="279"/>
      <c r="I326" s="279"/>
      <c r="J326" s="279"/>
      <c r="K326" s="279"/>
      <c r="L326" s="279"/>
      <c r="M326" s="279"/>
      <c r="N326" s="279"/>
      <c r="O326" s="279"/>
      <c r="P326" s="279"/>
      <c r="Q326" s="279"/>
      <c r="R326" s="279"/>
      <c r="S326" s="279"/>
      <c r="T326" s="279"/>
      <c r="U326" s="279"/>
      <c r="V326" s="279"/>
      <c r="W326" s="279"/>
      <c r="X326" s="279"/>
      <c r="Y326" s="279"/>
      <c r="Z326" s="302">
        <f t="shared" si="8"/>
        <v>1049.077</v>
      </c>
      <c r="AA326" s="303"/>
      <c r="AB326" s="303"/>
      <c r="AC326" s="303"/>
      <c r="AD326" s="303"/>
      <c r="AE326" s="303"/>
      <c r="AF326" s="303"/>
      <c r="AG326" s="303"/>
      <c r="AH326" s="303"/>
      <c r="AI326" s="304"/>
      <c r="AJ326" s="302">
        <f aca="true" t="shared" si="9" ref="AJ326:AJ334">AM268</f>
        <v>1049.07657</v>
      </c>
      <c r="AK326" s="303"/>
      <c r="AL326" s="303"/>
      <c r="AM326" s="303"/>
      <c r="AN326" s="303"/>
      <c r="AO326" s="303"/>
      <c r="AP326" s="303"/>
      <c r="AQ326" s="303"/>
      <c r="AR326" s="303"/>
      <c r="AS326" s="303"/>
      <c r="AT326" s="303"/>
      <c r="AU326" s="304"/>
      <c r="AV326" s="82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4"/>
      <c r="BL326" s="82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4"/>
      <c r="BY326" s="280"/>
      <c r="BZ326" s="280"/>
      <c r="CA326" s="280"/>
      <c r="CB326" s="280"/>
      <c r="CC326" s="280"/>
      <c r="CD326" s="280"/>
      <c r="CE326" s="280"/>
      <c r="CF326" s="280"/>
      <c r="CG326" s="280"/>
      <c r="CH326" s="280"/>
      <c r="CI326" s="280"/>
      <c r="CJ326" s="280"/>
      <c r="CK326" s="280"/>
      <c r="CL326" s="280"/>
      <c r="CM326" s="305"/>
      <c r="CN326" s="279"/>
      <c r="CO326" s="279"/>
      <c r="CP326" s="279"/>
      <c r="CQ326" s="279"/>
      <c r="CR326" s="279"/>
      <c r="CS326" s="279"/>
      <c r="CT326" s="279"/>
      <c r="CU326" s="279"/>
      <c r="CV326" s="279"/>
      <c r="CW326" s="279"/>
      <c r="CX326" s="279"/>
      <c r="CY326" s="279"/>
      <c r="CZ326" s="279"/>
      <c r="DA326" s="279"/>
      <c r="DB326" s="279"/>
      <c r="DC326" s="279"/>
      <c r="DD326" s="279"/>
      <c r="DE326" s="279"/>
      <c r="DF326" s="279"/>
      <c r="DG326" s="279"/>
      <c r="DH326" s="279"/>
      <c r="DI326" s="279"/>
      <c r="DJ326" s="279"/>
      <c r="DK326" s="279"/>
      <c r="DL326" s="279"/>
      <c r="DM326" s="279"/>
      <c r="DN326" s="279"/>
      <c r="DO326" s="279"/>
      <c r="DP326" s="279"/>
      <c r="DQ326" s="279"/>
      <c r="DR326" s="279"/>
      <c r="DS326" s="279"/>
      <c r="DT326" s="279"/>
      <c r="DU326" s="279"/>
      <c r="DV326" s="279"/>
      <c r="DW326" s="279"/>
      <c r="DX326" s="279"/>
      <c r="DY326" s="279"/>
      <c r="DZ326" s="279"/>
      <c r="EA326" s="279"/>
      <c r="EB326" s="279"/>
      <c r="EC326" s="279"/>
      <c r="ED326" s="279"/>
      <c r="EE326" s="279"/>
      <c r="EF326" s="279"/>
      <c r="EG326" s="279"/>
      <c r="EH326" s="279"/>
      <c r="EI326" s="279"/>
      <c r="EJ326" s="279"/>
      <c r="EK326" s="279"/>
      <c r="EL326" s="279"/>
      <c r="EM326" s="279"/>
      <c r="EN326" s="279"/>
      <c r="EO326" s="279"/>
      <c r="EP326" s="279"/>
      <c r="EQ326" s="279"/>
      <c r="ER326" s="279"/>
      <c r="ES326" s="279"/>
      <c r="ET326" s="279"/>
      <c r="EU326" s="279"/>
      <c r="EV326" s="279"/>
      <c r="EW326" s="279"/>
      <c r="EX326" s="279"/>
      <c r="EY326" s="279"/>
      <c r="EZ326" s="279"/>
      <c r="FA326" s="279"/>
      <c r="FB326" s="279"/>
      <c r="FC326" s="279"/>
      <c r="FD326" s="279"/>
      <c r="FE326" s="279"/>
      <c r="FF326" s="279"/>
      <c r="FG326" s="279"/>
      <c r="FH326" s="279"/>
      <c r="FI326" s="279"/>
      <c r="FJ326" s="279"/>
      <c r="FK326" s="279"/>
      <c r="FL326" s="279"/>
      <c r="FM326" s="279"/>
      <c r="FN326" s="279"/>
      <c r="FO326" s="279"/>
      <c r="FP326" s="279"/>
      <c r="FQ326"/>
      <c r="FR326"/>
      <c r="FS326"/>
      <c r="FT326"/>
      <c r="FU326"/>
      <c r="FV326"/>
      <c r="FW326"/>
      <c r="FX326"/>
      <c r="FY326"/>
      <c r="FZ326"/>
      <c r="GA326"/>
    </row>
    <row r="327" spans="1:183" ht="11.25" customHeight="1">
      <c r="A327"/>
      <c r="B327" s="81"/>
      <c r="C327" s="293">
        <v>2250</v>
      </c>
      <c r="D327" s="293"/>
      <c r="E327" s="293"/>
      <c r="F327" s="293"/>
      <c r="G327" s="279" t="s">
        <v>43</v>
      </c>
      <c r="H327" s="279"/>
      <c r="I327" s="279"/>
      <c r="J327" s="279"/>
      <c r="K327" s="279"/>
      <c r="L327" s="279"/>
      <c r="M327" s="279"/>
      <c r="N327" s="279"/>
      <c r="O327" s="279"/>
      <c r="P327" s="279"/>
      <c r="Q327" s="279"/>
      <c r="R327" s="279"/>
      <c r="S327" s="279"/>
      <c r="T327" s="279"/>
      <c r="U327" s="279"/>
      <c r="V327" s="279"/>
      <c r="W327" s="279"/>
      <c r="X327" s="279"/>
      <c r="Y327" s="279"/>
      <c r="Z327" s="294">
        <f t="shared" si="8"/>
        <v>4.587</v>
      </c>
      <c r="AA327" s="295"/>
      <c r="AB327" s="295"/>
      <c r="AC327" s="295"/>
      <c r="AD327" s="295"/>
      <c r="AE327" s="295"/>
      <c r="AF327" s="295"/>
      <c r="AG327" s="295"/>
      <c r="AH327" s="295"/>
      <c r="AI327" s="296"/>
      <c r="AJ327" s="294">
        <f t="shared" si="9"/>
        <v>4.586</v>
      </c>
      <c r="AK327" s="295"/>
      <c r="AL327" s="295"/>
      <c r="AM327" s="295"/>
      <c r="AN327" s="295"/>
      <c r="AO327" s="295"/>
      <c r="AP327" s="295"/>
      <c r="AQ327" s="295"/>
      <c r="AR327" s="295"/>
      <c r="AS327" s="295"/>
      <c r="AT327" s="295"/>
      <c r="AU327" s="296"/>
      <c r="AV327" s="82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4"/>
      <c r="BL327" s="82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4"/>
      <c r="BY327" s="82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4"/>
      <c r="CM327" s="279"/>
      <c r="CN327" s="279"/>
      <c r="CO327" s="279"/>
      <c r="CP327" s="279"/>
      <c r="CQ327" s="279"/>
      <c r="CR327" s="279"/>
      <c r="CS327" s="279"/>
      <c r="CT327" s="279"/>
      <c r="CU327" s="279"/>
      <c r="CV327" s="279"/>
      <c r="CW327" s="279"/>
      <c r="CX327" s="279"/>
      <c r="CY327" s="279"/>
      <c r="CZ327" s="279"/>
      <c r="DA327" s="279"/>
      <c r="DB327" s="279"/>
      <c r="DC327" s="279"/>
      <c r="DD327" s="279"/>
      <c r="DE327" s="279"/>
      <c r="DF327" s="279"/>
      <c r="DG327" s="279"/>
      <c r="DH327" s="279"/>
      <c r="DI327" s="279"/>
      <c r="DJ327" s="279"/>
      <c r="DK327" s="279"/>
      <c r="DL327" s="279"/>
      <c r="DM327" s="279"/>
      <c r="DN327" s="279"/>
      <c r="DO327" s="279"/>
      <c r="DP327" s="279"/>
      <c r="DQ327" s="279"/>
      <c r="DR327" s="279"/>
      <c r="DS327" s="279"/>
      <c r="DT327" s="279"/>
      <c r="DU327" s="279"/>
      <c r="DV327" s="279"/>
      <c r="DW327" s="279"/>
      <c r="DX327" s="279"/>
      <c r="DY327" s="279"/>
      <c r="DZ327" s="279"/>
      <c r="EA327" s="279"/>
      <c r="EB327" s="279"/>
      <c r="EC327" s="279"/>
      <c r="ED327" s="279"/>
      <c r="EE327" s="279"/>
      <c r="EF327" s="279"/>
      <c r="EG327" s="279"/>
      <c r="EH327" s="279"/>
      <c r="EI327" s="279"/>
      <c r="EJ327" s="279"/>
      <c r="EK327" s="279"/>
      <c r="EL327" s="279"/>
      <c r="EM327" s="279"/>
      <c r="EN327" s="279"/>
      <c r="EO327" s="279"/>
      <c r="EP327" s="279"/>
      <c r="EQ327" s="279"/>
      <c r="ER327" s="279"/>
      <c r="ES327" s="279"/>
      <c r="ET327" s="279"/>
      <c r="EU327" s="279"/>
      <c r="EV327" s="279"/>
      <c r="EW327" s="279"/>
      <c r="EX327" s="279"/>
      <c r="EY327" s="279"/>
      <c r="EZ327" s="279"/>
      <c r="FA327" s="279"/>
      <c r="FB327" s="279"/>
      <c r="FC327" s="279"/>
      <c r="FD327" s="279"/>
      <c r="FE327" s="279"/>
      <c r="FF327" s="279"/>
      <c r="FG327" s="279"/>
      <c r="FH327" s="279"/>
      <c r="FI327" s="279"/>
      <c r="FJ327" s="279"/>
      <c r="FK327" s="279"/>
      <c r="FL327" s="279"/>
      <c r="FM327" s="279"/>
      <c r="FN327" s="279"/>
      <c r="FO327" s="279"/>
      <c r="FP327" s="279"/>
      <c r="FQ327"/>
      <c r="FR327"/>
      <c r="FS327"/>
      <c r="FT327"/>
      <c r="FU327"/>
      <c r="FV327"/>
      <c r="FW327"/>
      <c r="FX327"/>
      <c r="FY327"/>
      <c r="FZ327"/>
      <c r="GA327"/>
    </row>
    <row r="328" spans="1:183" ht="11.25" customHeight="1">
      <c r="A328"/>
      <c r="B328" s="75">
        <v>1510180</v>
      </c>
      <c r="C328" s="297">
        <v>2270</v>
      </c>
      <c r="D328" s="297"/>
      <c r="E328" s="297"/>
      <c r="F328" s="297"/>
      <c r="G328" s="298" t="s">
        <v>149</v>
      </c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  <c r="X328" s="298"/>
      <c r="Y328" s="298"/>
      <c r="Z328" s="299">
        <f t="shared" si="8"/>
        <v>623.59</v>
      </c>
      <c r="AA328" s="300"/>
      <c r="AB328" s="300"/>
      <c r="AC328" s="300"/>
      <c r="AD328" s="300"/>
      <c r="AE328" s="300"/>
      <c r="AF328" s="300"/>
      <c r="AG328" s="300"/>
      <c r="AH328" s="300"/>
      <c r="AI328" s="301"/>
      <c r="AJ328" s="299">
        <f t="shared" si="9"/>
        <v>623.58927</v>
      </c>
      <c r="AK328" s="300"/>
      <c r="AL328" s="300"/>
      <c r="AM328" s="300"/>
      <c r="AN328" s="300"/>
      <c r="AO328" s="300"/>
      <c r="AP328" s="300"/>
      <c r="AQ328" s="300"/>
      <c r="AR328" s="300"/>
      <c r="AS328" s="300"/>
      <c r="AT328" s="300"/>
      <c r="AU328" s="301"/>
      <c r="AV328" s="46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8"/>
      <c r="BL328" s="46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8"/>
      <c r="BY328" s="46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8"/>
      <c r="CM328" s="298"/>
      <c r="CN328" s="298"/>
      <c r="CO328" s="298"/>
      <c r="CP328" s="298"/>
      <c r="CQ328" s="298"/>
      <c r="CR328" s="298"/>
      <c r="CS328" s="298"/>
      <c r="CT328" s="298"/>
      <c r="CU328" s="298"/>
      <c r="CV328" s="298"/>
      <c r="CW328" s="298"/>
      <c r="CX328" s="298"/>
      <c r="CY328" s="298"/>
      <c r="CZ328" s="298"/>
      <c r="DA328" s="298"/>
      <c r="DB328" s="298"/>
      <c r="DC328" s="298"/>
      <c r="DD328" s="298"/>
      <c r="DE328" s="298"/>
      <c r="DF328" s="298"/>
      <c r="DG328" s="298"/>
      <c r="DH328" s="298"/>
      <c r="DI328" s="298"/>
      <c r="DJ328" s="298"/>
      <c r="DK328" s="298"/>
      <c r="DL328" s="298"/>
      <c r="DM328" s="298"/>
      <c r="DN328" s="298"/>
      <c r="DO328" s="298"/>
      <c r="DP328" s="298"/>
      <c r="DQ328" s="298"/>
      <c r="DR328" s="298"/>
      <c r="DS328" s="298"/>
      <c r="DT328" s="298"/>
      <c r="DU328" s="298"/>
      <c r="DV328" s="298"/>
      <c r="DW328" s="298"/>
      <c r="DX328" s="298"/>
      <c r="DY328" s="298"/>
      <c r="DZ328" s="298"/>
      <c r="EA328" s="298"/>
      <c r="EB328" s="298"/>
      <c r="EC328" s="298"/>
      <c r="ED328" s="298"/>
      <c r="EE328" s="298"/>
      <c r="EF328" s="298"/>
      <c r="EG328" s="298"/>
      <c r="EH328" s="298"/>
      <c r="EI328" s="298"/>
      <c r="EJ328" s="298"/>
      <c r="EK328" s="298"/>
      <c r="EL328" s="298"/>
      <c r="EM328" s="298"/>
      <c r="EN328" s="298"/>
      <c r="EO328" s="298"/>
      <c r="EP328" s="298"/>
      <c r="EQ328" s="298"/>
      <c r="ER328" s="298"/>
      <c r="ES328" s="298"/>
      <c r="ET328" s="298"/>
      <c r="EU328" s="298"/>
      <c r="EV328" s="298"/>
      <c r="EW328" s="298"/>
      <c r="EX328" s="298"/>
      <c r="EY328" s="298"/>
      <c r="EZ328" s="298"/>
      <c r="FA328" s="298"/>
      <c r="FB328" s="298"/>
      <c r="FC328" s="298"/>
      <c r="FD328" s="298"/>
      <c r="FE328" s="298"/>
      <c r="FF328" s="298"/>
      <c r="FG328" s="298"/>
      <c r="FH328" s="298"/>
      <c r="FI328" s="298"/>
      <c r="FJ328" s="298"/>
      <c r="FK328" s="298"/>
      <c r="FL328" s="298"/>
      <c r="FM328" s="298"/>
      <c r="FN328" s="298"/>
      <c r="FO328" s="298"/>
      <c r="FP328" s="298"/>
      <c r="FQ328"/>
      <c r="FR328"/>
      <c r="FS328"/>
      <c r="FT328"/>
      <c r="FU328"/>
      <c r="FV328"/>
      <c r="FW328"/>
      <c r="FX328"/>
      <c r="FY328"/>
      <c r="FZ328"/>
      <c r="GA328"/>
    </row>
    <row r="329" spans="1:183" ht="11.25" customHeight="1">
      <c r="A329"/>
      <c r="B329" s="81"/>
      <c r="C329" s="293">
        <v>2271</v>
      </c>
      <c r="D329" s="293"/>
      <c r="E329" s="293"/>
      <c r="F329" s="293"/>
      <c r="G329" s="279" t="s">
        <v>44</v>
      </c>
      <c r="H329" s="279"/>
      <c r="I329" s="279"/>
      <c r="J329" s="279"/>
      <c r="K329" s="279"/>
      <c r="L329" s="279"/>
      <c r="M329" s="279"/>
      <c r="N329" s="279"/>
      <c r="O329" s="279"/>
      <c r="P329" s="279"/>
      <c r="Q329" s="279"/>
      <c r="R329" s="279"/>
      <c r="S329" s="279"/>
      <c r="T329" s="279"/>
      <c r="U329" s="279"/>
      <c r="V329" s="279"/>
      <c r="W329" s="279"/>
      <c r="X329" s="279"/>
      <c r="Y329" s="279"/>
      <c r="Z329" s="294">
        <f t="shared" si="8"/>
        <v>339.186</v>
      </c>
      <c r="AA329" s="295"/>
      <c r="AB329" s="295"/>
      <c r="AC329" s="295"/>
      <c r="AD329" s="295"/>
      <c r="AE329" s="295"/>
      <c r="AF329" s="295"/>
      <c r="AG329" s="295"/>
      <c r="AH329" s="295"/>
      <c r="AI329" s="296"/>
      <c r="AJ329" s="294">
        <f t="shared" si="9"/>
        <v>339.18592</v>
      </c>
      <c r="AK329" s="295"/>
      <c r="AL329" s="295"/>
      <c r="AM329" s="295"/>
      <c r="AN329" s="295"/>
      <c r="AO329" s="295"/>
      <c r="AP329" s="295"/>
      <c r="AQ329" s="295"/>
      <c r="AR329" s="295"/>
      <c r="AS329" s="295"/>
      <c r="AT329" s="295"/>
      <c r="AU329" s="296"/>
      <c r="AV329" s="82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4"/>
      <c r="BL329" s="82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4"/>
      <c r="BY329" s="82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  <c r="CJ329" s="83"/>
      <c r="CK329" s="83"/>
      <c r="CL329" s="84"/>
      <c r="CM329" s="279"/>
      <c r="CN329" s="279"/>
      <c r="CO329" s="279"/>
      <c r="CP329" s="279"/>
      <c r="CQ329" s="279"/>
      <c r="CR329" s="279"/>
      <c r="CS329" s="279"/>
      <c r="CT329" s="279"/>
      <c r="CU329" s="279"/>
      <c r="CV329" s="279"/>
      <c r="CW329" s="279"/>
      <c r="CX329" s="279"/>
      <c r="CY329" s="279"/>
      <c r="CZ329" s="279"/>
      <c r="DA329" s="279"/>
      <c r="DB329" s="279"/>
      <c r="DC329" s="279"/>
      <c r="DD329" s="279"/>
      <c r="DE329" s="279"/>
      <c r="DF329" s="279"/>
      <c r="DG329" s="279"/>
      <c r="DH329" s="279"/>
      <c r="DI329" s="279"/>
      <c r="DJ329" s="279"/>
      <c r="DK329" s="279"/>
      <c r="DL329" s="279"/>
      <c r="DM329" s="279"/>
      <c r="DN329" s="279"/>
      <c r="DO329" s="279"/>
      <c r="DP329" s="279"/>
      <c r="DQ329" s="279"/>
      <c r="DR329" s="279"/>
      <c r="DS329" s="279"/>
      <c r="DT329" s="279"/>
      <c r="DU329" s="279"/>
      <c r="DV329" s="279"/>
      <c r="DW329" s="279"/>
      <c r="DX329" s="279"/>
      <c r="DY329" s="279"/>
      <c r="DZ329" s="279"/>
      <c r="EA329" s="279"/>
      <c r="EB329" s="279"/>
      <c r="EC329" s="279"/>
      <c r="ED329" s="279"/>
      <c r="EE329" s="279"/>
      <c r="EF329" s="279"/>
      <c r="EG329" s="279"/>
      <c r="EH329" s="279"/>
      <c r="EI329" s="279"/>
      <c r="EJ329" s="279"/>
      <c r="EK329" s="279"/>
      <c r="EL329" s="279"/>
      <c r="EM329" s="279"/>
      <c r="EN329" s="279"/>
      <c r="EO329" s="279"/>
      <c r="EP329" s="279"/>
      <c r="EQ329" s="279"/>
      <c r="ER329" s="279"/>
      <c r="ES329" s="279"/>
      <c r="ET329" s="279"/>
      <c r="EU329" s="279"/>
      <c r="EV329" s="279"/>
      <c r="EW329" s="279"/>
      <c r="EX329" s="279"/>
      <c r="EY329" s="279"/>
      <c r="EZ329" s="279"/>
      <c r="FA329" s="279"/>
      <c r="FB329" s="279"/>
      <c r="FC329" s="279"/>
      <c r="FD329" s="279"/>
      <c r="FE329" s="279"/>
      <c r="FF329" s="279"/>
      <c r="FG329" s="279"/>
      <c r="FH329" s="279"/>
      <c r="FI329" s="279"/>
      <c r="FJ329" s="279"/>
      <c r="FK329" s="279"/>
      <c r="FL329" s="279"/>
      <c r="FM329" s="279"/>
      <c r="FN329" s="279"/>
      <c r="FO329" s="279"/>
      <c r="FP329" s="279"/>
      <c r="FQ329"/>
      <c r="FR329"/>
      <c r="FS329"/>
      <c r="FT329"/>
      <c r="FU329"/>
      <c r="FV329"/>
      <c r="FW329"/>
      <c r="FX329"/>
      <c r="FY329"/>
      <c r="FZ329"/>
      <c r="GA329"/>
    </row>
    <row r="330" spans="1:183" ht="11.25" customHeight="1">
      <c r="A330"/>
      <c r="B330" s="81"/>
      <c r="C330" s="293">
        <v>2272</v>
      </c>
      <c r="D330" s="293"/>
      <c r="E330" s="293"/>
      <c r="F330" s="293"/>
      <c r="G330" s="279" t="s">
        <v>45</v>
      </c>
      <c r="H330" s="279"/>
      <c r="I330" s="279"/>
      <c r="J330" s="279"/>
      <c r="K330" s="279"/>
      <c r="L330" s="279"/>
      <c r="M330" s="279"/>
      <c r="N330" s="279"/>
      <c r="O330" s="279"/>
      <c r="P330" s="279"/>
      <c r="Q330" s="279"/>
      <c r="R330" s="279"/>
      <c r="S330" s="279"/>
      <c r="T330" s="279"/>
      <c r="U330" s="279"/>
      <c r="V330" s="279"/>
      <c r="W330" s="279"/>
      <c r="X330" s="279"/>
      <c r="Y330" s="279"/>
      <c r="Z330" s="294">
        <f t="shared" si="8"/>
        <v>10.758</v>
      </c>
      <c r="AA330" s="295"/>
      <c r="AB330" s="295"/>
      <c r="AC330" s="295"/>
      <c r="AD330" s="295"/>
      <c r="AE330" s="295"/>
      <c r="AF330" s="295"/>
      <c r="AG330" s="295"/>
      <c r="AH330" s="295"/>
      <c r="AI330" s="296"/>
      <c r="AJ330" s="294">
        <f t="shared" si="9"/>
        <v>10.75775</v>
      </c>
      <c r="AK330" s="295"/>
      <c r="AL330" s="295"/>
      <c r="AM330" s="295"/>
      <c r="AN330" s="295"/>
      <c r="AO330" s="295"/>
      <c r="AP330" s="295"/>
      <c r="AQ330" s="295"/>
      <c r="AR330" s="295"/>
      <c r="AS330" s="295"/>
      <c r="AT330" s="295"/>
      <c r="AU330" s="296"/>
      <c r="AV330" s="82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4"/>
      <c r="BL330" s="82"/>
      <c r="BM330" s="83"/>
      <c r="BN330" s="83"/>
      <c r="BO330" s="83"/>
      <c r="BP330" s="83"/>
      <c r="BQ330" s="83"/>
      <c r="BR330" s="83"/>
      <c r="BS330" s="83"/>
      <c r="BT330" s="83"/>
      <c r="BU330" s="83"/>
      <c r="BV330" s="83"/>
      <c r="BW330" s="83"/>
      <c r="BX330" s="84"/>
      <c r="BY330" s="82"/>
      <c r="BZ330" s="83"/>
      <c r="CA330" s="83"/>
      <c r="CB330" s="83"/>
      <c r="CC330" s="83"/>
      <c r="CD330" s="83"/>
      <c r="CE330" s="83"/>
      <c r="CF330" s="83"/>
      <c r="CG330" s="83"/>
      <c r="CH330" s="83"/>
      <c r="CI330" s="83"/>
      <c r="CJ330" s="83"/>
      <c r="CK330" s="83"/>
      <c r="CL330" s="84"/>
      <c r="CM330" s="279"/>
      <c r="CN330" s="279"/>
      <c r="CO330" s="279"/>
      <c r="CP330" s="279"/>
      <c r="CQ330" s="279"/>
      <c r="CR330" s="279"/>
      <c r="CS330" s="279"/>
      <c r="CT330" s="279"/>
      <c r="CU330" s="279"/>
      <c r="CV330" s="279"/>
      <c r="CW330" s="279"/>
      <c r="CX330" s="279"/>
      <c r="CY330" s="279"/>
      <c r="CZ330" s="279"/>
      <c r="DA330" s="279"/>
      <c r="DB330" s="279"/>
      <c r="DC330" s="279"/>
      <c r="DD330" s="279"/>
      <c r="DE330" s="279"/>
      <c r="DF330" s="279"/>
      <c r="DG330" s="279"/>
      <c r="DH330" s="279"/>
      <c r="DI330" s="279"/>
      <c r="DJ330" s="279"/>
      <c r="DK330" s="279"/>
      <c r="DL330" s="279"/>
      <c r="DM330" s="279"/>
      <c r="DN330" s="279"/>
      <c r="DO330" s="279"/>
      <c r="DP330" s="279"/>
      <c r="DQ330" s="279"/>
      <c r="DR330" s="279"/>
      <c r="DS330" s="279"/>
      <c r="DT330" s="279"/>
      <c r="DU330" s="279"/>
      <c r="DV330" s="279"/>
      <c r="DW330" s="279"/>
      <c r="DX330" s="279"/>
      <c r="DY330" s="279"/>
      <c r="DZ330" s="279"/>
      <c r="EA330" s="279"/>
      <c r="EB330" s="279"/>
      <c r="EC330" s="279"/>
      <c r="ED330" s="279"/>
      <c r="EE330" s="279"/>
      <c r="EF330" s="279"/>
      <c r="EG330" s="279"/>
      <c r="EH330" s="279"/>
      <c r="EI330" s="279"/>
      <c r="EJ330" s="279"/>
      <c r="EK330" s="279"/>
      <c r="EL330" s="279"/>
      <c r="EM330" s="279"/>
      <c r="EN330" s="279"/>
      <c r="EO330" s="279"/>
      <c r="EP330" s="279"/>
      <c r="EQ330" s="279"/>
      <c r="ER330" s="279"/>
      <c r="ES330" s="279"/>
      <c r="ET330" s="279"/>
      <c r="EU330" s="279"/>
      <c r="EV330" s="279"/>
      <c r="EW330" s="279"/>
      <c r="EX330" s="279"/>
      <c r="EY330" s="279"/>
      <c r="EZ330" s="279"/>
      <c r="FA330" s="279"/>
      <c r="FB330" s="279"/>
      <c r="FC330" s="279"/>
      <c r="FD330" s="279"/>
      <c r="FE330" s="279"/>
      <c r="FF330" s="279"/>
      <c r="FG330" s="279"/>
      <c r="FH330" s="279"/>
      <c r="FI330" s="279"/>
      <c r="FJ330" s="279"/>
      <c r="FK330" s="279"/>
      <c r="FL330" s="279"/>
      <c r="FM330" s="279"/>
      <c r="FN330" s="279"/>
      <c r="FO330" s="279"/>
      <c r="FP330" s="279"/>
      <c r="FQ330"/>
      <c r="FR330"/>
      <c r="FS330"/>
      <c r="FT330"/>
      <c r="FU330"/>
      <c r="FV330"/>
      <c r="FW330"/>
      <c r="FX330"/>
      <c r="FY330"/>
      <c r="FZ330"/>
      <c r="GA330"/>
    </row>
    <row r="331" spans="1:183" ht="11.25" customHeight="1">
      <c r="A331"/>
      <c r="B331" s="81"/>
      <c r="C331" s="293">
        <v>2273</v>
      </c>
      <c r="D331" s="293"/>
      <c r="E331" s="293"/>
      <c r="F331" s="293"/>
      <c r="G331" s="279" t="s">
        <v>46</v>
      </c>
      <c r="H331" s="279"/>
      <c r="I331" s="279"/>
      <c r="J331" s="279"/>
      <c r="K331" s="279"/>
      <c r="L331" s="279"/>
      <c r="M331" s="279"/>
      <c r="N331" s="279"/>
      <c r="O331" s="279"/>
      <c r="P331" s="279"/>
      <c r="Q331" s="279"/>
      <c r="R331" s="279"/>
      <c r="S331" s="279"/>
      <c r="T331" s="279"/>
      <c r="U331" s="279"/>
      <c r="V331" s="279"/>
      <c r="W331" s="279"/>
      <c r="X331" s="279"/>
      <c r="Y331" s="279"/>
      <c r="Z331" s="294">
        <f t="shared" si="8"/>
        <v>238.388</v>
      </c>
      <c r="AA331" s="295"/>
      <c r="AB331" s="295"/>
      <c r="AC331" s="295"/>
      <c r="AD331" s="295"/>
      <c r="AE331" s="295"/>
      <c r="AF331" s="295"/>
      <c r="AG331" s="295"/>
      <c r="AH331" s="295"/>
      <c r="AI331" s="296"/>
      <c r="AJ331" s="294">
        <f t="shared" si="9"/>
        <v>238.3876</v>
      </c>
      <c r="AK331" s="295"/>
      <c r="AL331" s="295"/>
      <c r="AM331" s="295"/>
      <c r="AN331" s="295"/>
      <c r="AO331" s="295"/>
      <c r="AP331" s="295"/>
      <c r="AQ331" s="295"/>
      <c r="AR331" s="295"/>
      <c r="AS331" s="295"/>
      <c r="AT331" s="295"/>
      <c r="AU331" s="296"/>
      <c r="AV331" s="82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4"/>
      <c r="BL331" s="82"/>
      <c r="BM331" s="83"/>
      <c r="BN331" s="83"/>
      <c r="BO331" s="83"/>
      <c r="BP331" s="83"/>
      <c r="BQ331" s="83"/>
      <c r="BR331" s="83"/>
      <c r="BS331" s="83"/>
      <c r="BT331" s="83"/>
      <c r="BU331" s="83"/>
      <c r="BV331" s="83"/>
      <c r="BW331" s="83"/>
      <c r="BX331" s="84"/>
      <c r="BY331" s="82"/>
      <c r="BZ331" s="83"/>
      <c r="CA331" s="83"/>
      <c r="CB331" s="83"/>
      <c r="CC331" s="83"/>
      <c r="CD331" s="83"/>
      <c r="CE331" s="83"/>
      <c r="CF331" s="83"/>
      <c r="CG331" s="83"/>
      <c r="CH331" s="83"/>
      <c r="CI331" s="83"/>
      <c r="CJ331" s="83"/>
      <c r="CK331" s="83"/>
      <c r="CL331" s="84"/>
      <c r="CM331" s="279"/>
      <c r="CN331" s="279"/>
      <c r="CO331" s="279"/>
      <c r="CP331" s="279"/>
      <c r="CQ331" s="279"/>
      <c r="CR331" s="279"/>
      <c r="CS331" s="279"/>
      <c r="CT331" s="279"/>
      <c r="CU331" s="279"/>
      <c r="CV331" s="279"/>
      <c r="CW331" s="279"/>
      <c r="CX331" s="279"/>
      <c r="CY331" s="279"/>
      <c r="CZ331" s="279"/>
      <c r="DA331" s="279"/>
      <c r="DB331" s="279"/>
      <c r="DC331" s="279"/>
      <c r="DD331" s="279"/>
      <c r="DE331" s="279"/>
      <c r="DF331" s="279"/>
      <c r="DG331" s="279"/>
      <c r="DH331" s="279"/>
      <c r="DI331" s="279"/>
      <c r="DJ331" s="279"/>
      <c r="DK331" s="279"/>
      <c r="DL331" s="279"/>
      <c r="DM331" s="279"/>
      <c r="DN331" s="279"/>
      <c r="DO331" s="279"/>
      <c r="DP331" s="279"/>
      <c r="DQ331" s="279"/>
      <c r="DR331" s="279"/>
      <c r="DS331" s="279"/>
      <c r="DT331" s="279"/>
      <c r="DU331" s="279"/>
      <c r="DV331" s="279"/>
      <c r="DW331" s="279"/>
      <c r="DX331" s="279"/>
      <c r="DY331" s="279"/>
      <c r="DZ331" s="279"/>
      <c r="EA331" s="279"/>
      <c r="EB331" s="279"/>
      <c r="EC331" s="279"/>
      <c r="ED331" s="279"/>
      <c r="EE331" s="279"/>
      <c r="EF331" s="279"/>
      <c r="EG331" s="279"/>
      <c r="EH331" s="279"/>
      <c r="EI331" s="279"/>
      <c r="EJ331" s="279"/>
      <c r="EK331" s="279"/>
      <c r="EL331" s="279"/>
      <c r="EM331" s="279"/>
      <c r="EN331" s="279"/>
      <c r="EO331" s="279"/>
      <c r="EP331" s="279"/>
      <c r="EQ331" s="279"/>
      <c r="ER331" s="279"/>
      <c r="ES331" s="279"/>
      <c r="ET331" s="279"/>
      <c r="EU331" s="279"/>
      <c r="EV331" s="279"/>
      <c r="EW331" s="279"/>
      <c r="EX331" s="279"/>
      <c r="EY331" s="279"/>
      <c r="EZ331" s="279"/>
      <c r="FA331" s="279"/>
      <c r="FB331" s="279"/>
      <c r="FC331" s="279"/>
      <c r="FD331" s="279"/>
      <c r="FE331" s="279"/>
      <c r="FF331" s="279"/>
      <c r="FG331" s="279"/>
      <c r="FH331" s="279"/>
      <c r="FI331" s="279"/>
      <c r="FJ331" s="279"/>
      <c r="FK331" s="279"/>
      <c r="FL331" s="279"/>
      <c r="FM331" s="279"/>
      <c r="FN331" s="279"/>
      <c r="FO331" s="279"/>
      <c r="FP331" s="279"/>
      <c r="FQ331"/>
      <c r="FR331"/>
      <c r="FS331"/>
      <c r="FT331"/>
      <c r="FU331"/>
      <c r="FV331"/>
      <c r="FW331"/>
      <c r="FX331"/>
      <c r="FY331"/>
      <c r="FZ331"/>
      <c r="GA331"/>
    </row>
    <row r="332" spans="1:183" ht="11.25" customHeight="1">
      <c r="A332"/>
      <c r="B332" s="81"/>
      <c r="C332" s="293">
        <v>2274</v>
      </c>
      <c r="D332" s="293"/>
      <c r="E332" s="293"/>
      <c r="F332" s="293"/>
      <c r="G332" s="279" t="s">
        <v>47</v>
      </c>
      <c r="H332" s="279"/>
      <c r="I332" s="279"/>
      <c r="J332" s="279"/>
      <c r="K332" s="279"/>
      <c r="L332" s="279"/>
      <c r="M332" s="279"/>
      <c r="N332" s="279"/>
      <c r="O332" s="279"/>
      <c r="P332" s="279"/>
      <c r="Q332" s="279"/>
      <c r="R332" s="279"/>
      <c r="S332" s="279"/>
      <c r="T332" s="279"/>
      <c r="U332" s="279"/>
      <c r="V332" s="279"/>
      <c r="W332" s="279"/>
      <c r="X332" s="279"/>
      <c r="Y332" s="279"/>
      <c r="Z332" s="294">
        <f t="shared" si="8"/>
        <v>35.258</v>
      </c>
      <c r="AA332" s="295"/>
      <c r="AB332" s="295"/>
      <c r="AC332" s="295"/>
      <c r="AD332" s="295"/>
      <c r="AE332" s="295"/>
      <c r="AF332" s="295"/>
      <c r="AG332" s="295"/>
      <c r="AH332" s="295"/>
      <c r="AI332" s="296"/>
      <c r="AJ332" s="294">
        <f t="shared" si="9"/>
        <v>35.258</v>
      </c>
      <c r="AK332" s="295"/>
      <c r="AL332" s="295"/>
      <c r="AM332" s="295"/>
      <c r="AN332" s="295"/>
      <c r="AO332" s="295"/>
      <c r="AP332" s="295"/>
      <c r="AQ332" s="295"/>
      <c r="AR332" s="295"/>
      <c r="AS332" s="295"/>
      <c r="AT332" s="295"/>
      <c r="AU332" s="296"/>
      <c r="AV332" s="82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4"/>
      <c r="BL332" s="82"/>
      <c r="BM332" s="83"/>
      <c r="BN332" s="83"/>
      <c r="BO332" s="83"/>
      <c r="BP332" s="83"/>
      <c r="BQ332" s="83"/>
      <c r="BR332" s="83"/>
      <c r="BS332" s="83"/>
      <c r="BT332" s="83"/>
      <c r="BU332" s="83"/>
      <c r="BV332" s="83"/>
      <c r="BW332" s="83"/>
      <c r="BX332" s="84"/>
      <c r="BY332" s="82"/>
      <c r="BZ332" s="83"/>
      <c r="CA332" s="83"/>
      <c r="CB332" s="83"/>
      <c r="CC332" s="83"/>
      <c r="CD332" s="83"/>
      <c r="CE332" s="83"/>
      <c r="CF332" s="83"/>
      <c r="CG332" s="83"/>
      <c r="CH332" s="83"/>
      <c r="CI332" s="83"/>
      <c r="CJ332" s="83"/>
      <c r="CK332" s="83"/>
      <c r="CL332" s="84"/>
      <c r="CM332" s="279"/>
      <c r="CN332" s="279"/>
      <c r="CO332" s="279"/>
      <c r="CP332" s="279"/>
      <c r="CQ332" s="279"/>
      <c r="CR332" s="279"/>
      <c r="CS332" s="279"/>
      <c r="CT332" s="279"/>
      <c r="CU332" s="279"/>
      <c r="CV332" s="279"/>
      <c r="CW332" s="279"/>
      <c r="CX332" s="279"/>
      <c r="CY332" s="279"/>
      <c r="CZ332" s="279"/>
      <c r="DA332" s="279"/>
      <c r="DB332" s="279"/>
      <c r="DC332" s="279"/>
      <c r="DD332" s="279"/>
      <c r="DE332" s="279"/>
      <c r="DF332" s="279"/>
      <c r="DG332" s="279"/>
      <c r="DH332" s="279"/>
      <c r="DI332" s="279"/>
      <c r="DJ332" s="279"/>
      <c r="DK332" s="279"/>
      <c r="DL332" s="279"/>
      <c r="DM332" s="279"/>
      <c r="DN332" s="279"/>
      <c r="DO332" s="279"/>
      <c r="DP332" s="279"/>
      <c r="DQ332" s="279"/>
      <c r="DR332" s="279"/>
      <c r="DS332" s="279"/>
      <c r="DT332" s="279"/>
      <c r="DU332" s="279"/>
      <c r="DV332" s="279"/>
      <c r="DW332" s="279"/>
      <c r="DX332" s="279"/>
      <c r="DY332" s="279"/>
      <c r="DZ332" s="279"/>
      <c r="EA332" s="279"/>
      <c r="EB332" s="279"/>
      <c r="EC332" s="279"/>
      <c r="ED332" s="279"/>
      <c r="EE332" s="279"/>
      <c r="EF332" s="279"/>
      <c r="EG332" s="279"/>
      <c r="EH332" s="279"/>
      <c r="EI332" s="279"/>
      <c r="EJ332" s="279"/>
      <c r="EK332" s="279"/>
      <c r="EL332" s="279"/>
      <c r="EM332" s="279"/>
      <c r="EN332" s="279"/>
      <c r="EO332" s="279"/>
      <c r="EP332" s="279"/>
      <c r="EQ332" s="279"/>
      <c r="ER332" s="279"/>
      <c r="ES332" s="279"/>
      <c r="ET332" s="279"/>
      <c r="EU332" s="279"/>
      <c r="EV332" s="279"/>
      <c r="EW332" s="279"/>
      <c r="EX332" s="279"/>
      <c r="EY332" s="279"/>
      <c r="EZ332" s="279"/>
      <c r="FA332" s="279"/>
      <c r="FB332" s="279"/>
      <c r="FC332" s="279"/>
      <c r="FD332" s="279"/>
      <c r="FE332" s="279"/>
      <c r="FF332" s="279"/>
      <c r="FG332" s="279"/>
      <c r="FH332" s="279"/>
      <c r="FI332" s="279"/>
      <c r="FJ332" s="279"/>
      <c r="FK332" s="279"/>
      <c r="FL332" s="279"/>
      <c r="FM332" s="279"/>
      <c r="FN332" s="279"/>
      <c r="FO332" s="279"/>
      <c r="FP332" s="279"/>
      <c r="FQ332"/>
      <c r="FR332"/>
      <c r="FS332"/>
      <c r="FT332"/>
      <c r="FU332"/>
      <c r="FV332"/>
      <c r="FW332"/>
      <c r="FX332"/>
      <c r="FY332"/>
      <c r="FZ332"/>
      <c r="GA332"/>
    </row>
    <row r="333" spans="1:183" ht="21.75" customHeight="1">
      <c r="A333"/>
      <c r="B333" s="75">
        <v>1510180</v>
      </c>
      <c r="C333" s="297">
        <v>2280</v>
      </c>
      <c r="D333" s="297"/>
      <c r="E333" s="297"/>
      <c r="F333" s="297"/>
      <c r="G333" s="298" t="s">
        <v>150</v>
      </c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  <c r="X333" s="298"/>
      <c r="Y333" s="298"/>
      <c r="Z333" s="299">
        <f t="shared" si="8"/>
        <v>3.33</v>
      </c>
      <c r="AA333" s="300"/>
      <c r="AB333" s="300"/>
      <c r="AC333" s="300"/>
      <c r="AD333" s="300"/>
      <c r="AE333" s="300"/>
      <c r="AF333" s="300"/>
      <c r="AG333" s="300"/>
      <c r="AH333" s="300"/>
      <c r="AI333" s="301"/>
      <c r="AJ333" s="299">
        <f t="shared" si="9"/>
        <v>3.33</v>
      </c>
      <c r="AK333" s="300"/>
      <c r="AL333" s="300"/>
      <c r="AM333" s="300"/>
      <c r="AN333" s="300"/>
      <c r="AO333" s="300"/>
      <c r="AP333" s="300"/>
      <c r="AQ333" s="300"/>
      <c r="AR333" s="300"/>
      <c r="AS333" s="300"/>
      <c r="AT333" s="300"/>
      <c r="AU333" s="301"/>
      <c r="AV333" s="46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8"/>
      <c r="BL333" s="46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8"/>
      <c r="BY333" s="46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8"/>
      <c r="CM333" s="298"/>
      <c r="CN333" s="298"/>
      <c r="CO333" s="298"/>
      <c r="CP333" s="298"/>
      <c r="CQ333" s="298"/>
      <c r="CR333" s="298"/>
      <c r="CS333" s="298"/>
      <c r="CT333" s="298"/>
      <c r="CU333" s="298"/>
      <c r="CV333" s="298"/>
      <c r="CW333" s="298"/>
      <c r="CX333" s="298"/>
      <c r="CY333" s="298"/>
      <c r="CZ333" s="298"/>
      <c r="DA333" s="298"/>
      <c r="DB333" s="298"/>
      <c r="DC333" s="298"/>
      <c r="DD333" s="298"/>
      <c r="DE333" s="298"/>
      <c r="DF333" s="298"/>
      <c r="DG333" s="298"/>
      <c r="DH333" s="298"/>
      <c r="DI333" s="298"/>
      <c r="DJ333" s="298"/>
      <c r="DK333" s="298"/>
      <c r="DL333" s="298"/>
      <c r="DM333" s="298"/>
      <c r="DN333" s="298"/>
      <c r="DO333" s="298"/>
      <c r="DP333" s="298"/>
      <c r="DQ333" s="298"/>
      <c r="DR333" s="298"/>
      <c r="DS333" s="298"/>
      <c r="DT333" s="298"/>
      <c r="DU333" s="298"/>
      <c r="DV333" s="298"/>
      <c r="DW333" s="298"/>
      <c r="DX333" s="298"/>
      <c r="DY333" s="298"/>
      <c r="DZ333" s="298"/>
      <c r="EA333" s="298"/>
      <c r="EB333" s="298"/>
      <c r="EC333" s="298"/>
      <c r="ED333" s="298"/>
      <c r="EE333" s="298"/>
      <c r="EF333" s="298"/>
      <c r="EG333" s="298"/>
      <c r="EH333" s="298"/>
      <c r="EI333" s="298"/>
      <c r="EJ333" s="298"/>
      <c r="EK333" s="298"/>
      <c r="EL333" s="298"/>
      <c r="EM333" s="298"/>
      <c r="EN333" s="298"/>
      <c r="EO333" s="298"/>
      <c r="EP333" s="298"/>
      <c r="EQ333" s="298"/>
      <c r="ER333" s="298"/>
      <c r="ES333" s="298"/>
      <c r="ET333" s="298"/>
      <c r="EU333" s="298"/>
      <c r="EV333" s="298"/>
      <c r="EW333" s="298"/>
      <c r="EX333" s="298"/>
      <c r="EY333" s="298"/>
      <c r="EZ333" s="298"/>
      <c r="FA333" s="298"/>
      <c r="FB333" s="298"/>
      <c r="FC333" s="298"/>
      <c r="FD333" s="298"/>
      <c r="FE333" s="298"/>
      <c r="FF333" s="298"/>
      <c r="FG333" s="298"/>
      <c r="FH333" s="298"/>
      <c r="FI333" s="298"/>
      <c r="FJ333" s="298"/>
      <c r="FK333" s="298"/>
      <c r="FL333" s="298"/>
      <c r="FM333" s="298"/>
      <c r="FN333" s="298"/>
      <c r="FO333" s="298"/>
      <c r="FP333" s="298"/>
      <c r="FQ333"/>
      <c r="FR333"/>
      <c r="FS333"/>
      <c r="FT333"/>
      <c r="FU333"/>
      <c r="FV333"/>
      <c r="FW333"/>
      <c r="FX333"/>
      <c r="FY333"/>
      <c r="FZ333"/>
      <c r="GA333"/>
    </row>
    <row r="334" spans="1:183" ht="32.25" customHeight="1">
      <c r="A334"/>
      <c r="B334" s="81"/>
      <c r="C334" s="293">
        <v>2282</v>
      </c>
      <c r="D334" s="293"/>
      <c r="E334" s="293"/>
      <c r="F334" s="293"/>
      <c r="G334" s="279" t="s">
        <v>48</v>
      </c>
      <c r="H334" s="279"/>
      <c r="I334" s="279"/>
      <c r="J334" s="279"/>
      <c r="K334" s="279"/>
      <c r="L334" s="279"/>
      <c r="M334" s="279"/>
      <c r="N334" s="279"/>
      <c r="O334" s="279"/>
      <c r="P334" s="279"/>
      <c r="Q334" s="279"/>
      <c r="R334" s="279"/>
      <c r="S334" s="279"/>
      <c r="T334" s="279"/>
      <c r="U334" s="279"/>
      <c r="V334" s="279"/>
      <c r="W334" s="279"/>
      <c r="X334" s="279"/>
      <c r="Y334" s="279"/>
      <c r="Z334" s="294">
        <f t="shared" si="8"/>
        <v>3.33</v>
      </c>
      <c r="AA334" s="295"/>
      <c r="AB334" s="295"/>
      <c r="AC334" s="295"/>
      <c r="AD334" s="295"/>
      <c r="AE334" s="295"/>
      <c r="AF334" s="295"/>
      <c r="AG334" s="295"/>
      <c r="AH334" s="295"/>
      <c r="AI334" s="296"/>
      <c r="AJ334" s="294">
        <f t="shared" si="9"/>
        <v>3.33</v>
      </c>
      <c r="AK334" s="295"/>
      <c r="AL334" s="295"/>
      <c r="AM334" s="295"/>
      <c r="AN334" s="295"/>
      <c r="AO334" s="295"/>
      <c r="AP334" s="295"/>
      <c r="AQ334" s="295"/>
      <c r="AR334" s="295"/>
      <c r="AS334" s="295"/>
      <c r="AT334" s="295"/>
      <c r="AU334" s="296"/>
      <c r="AV334" s="82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4"/>
      <c r="BL334" s="82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4"/>
      <c r="BY334" s="82"/>
      <c r="BZ334" s="83"/>
      <c r="CA334" s="83"/>
      <c r="CB334" s="83"/>
      <c r="CC334" s="83"/>
      <c r="CD334" s="83"/>
      <c r="CE334" s="83"/>
      <c r="CF334" s="83"/>
      <c r="CG334" s="83"/>
      <c r="CH334" s="83"/>
      <c r="CI334" s="83"/>
      <c r="CJ334" s="83"/>
      <c r="CK334" s="83"/>
      <c r="CL334" s="84"/>
      <c r="CM334" s="279"/>
      <c r="CN334" s="279"/>
      <c r="CO334" s="279"/>
      <c r="CP334" s="279"/>
      <c r="CQ334" s="279"/>
      <c r="CR334" s="279"/>
      <c r="CS334" s="279"/>
      <c r="CT334" s="279"/>
      <c r="CU334" s="279"/>
      <c r="CV334" s="279"/>
      <c r="CW334" s="279"/>
      <c r="CX334" s="279"/>
      <c r="CY334" s="279"/>
      <c r="CZ334" s="279"/>
      <c r="DA334" s="279"/>
      <c r="DB334" s="279"/>
      <c r="DC334" s="279"/>
      <c r="DD334" s="279"/>
      <c r="DE334" s="279"/>
      <c r="DF334" s="279"/>
      <c r="DG334" s="279"/>
      <c r="DH334" s="279"/>
      <c r="DI334" s="279"/>
      <c r="DJ334" s="279"/>
      <c r="DK334" s="279"/>
      <c r="DL334" s="279"/>
      <c r="DM334" s="279"/>
      <c r="DN334" s="279"/>
      <c r="DO334" s="279"/>
      <c r="DP334" s="279"/>
      <c r="DQ334" s="279"/>
      <c r="DR334" s="279"/>
      <c r="DS334" s="279"/>
      <c r="DT334" s="279"/>
      <c r="DU334" s="279"/>
      <c r="DV334" s="279"/>
      <c r="DW334" s="279"/>
      <c r="DX334" s="279"/>
      <c r="DY334" s="279"/>
      <c r="DZ334" s="279"/>
      <c r="EA334" s="279"/>
      <c r="EB334" s="279"/>
      <c r="EC334" s="279"/>
      <c r="ED334" s="279"/>
      <c r="EE334" s="279"/>
      <c r="EF334" s="279"/>
      <c r="EG334" s="279"/>
      <c r="EH334" s="279"/>
      <c r="EI334" s="279"/>
      <c r="EJ334" s="279"/>
      <c r="EK334" s="279"/>
      <c r="EL334" s="279"/>
      <c r="EM334" s="279"/>
      <c r="EN334" s="279"/>
      <c r="EO334" s="279"/>
      <c r="EP334" s="279"/>
      <c r="EQ334" s="279"/>
      <c r="ER334" s="279"/>
      <c r="ES334" s="279"/>
      <c r="ET334" s="279"/>
      <c r="EU334" s="279"/>
      <c r="EV334" s="279"/>
      <c r="EW334" s="279"/>
      <c r="EX334" s="279"/>
      <c r="EY334" s="279"/>
      <c r="EZ334" s="279"/>
      <c r="FA334" s="279"/>
      <c r="FB334" s="279"/>
      <c r="FC334" s="279"/>
      <c r="FD334" s="279"/>
      <c r="FE334" s="279"/>
      <c r="FF334" s="279"/>
      <c r="FG334" s="279"/>
      <c r="FH334" s="279"/>
      <c r="FI334" s="279"/>
      <c r="FJ334" s="279"/>
      <c r="FK334" s="279"/>
      <c r="FL334" s="279"/>
      <c r="FM334" s="279"/>
      <c r="FN334" s="279"/>
      <c r="FO334" s="279"/>
      <c r="FP334" s="279"/>
      <c r="FQ334"/>
      <c r="FR334"/>
      <c r="FS334"/>
      <c r="FT334"/>
      <c r="FU334"/>
      <c r="FV334"/>
      <c r="FW334"/>
      <c r="FX334"/>
      <c r="FY334"/>
      <c r="FZ334"/>
      <c r="GA334"/>
    </row>
    <row r="335" spans="1:183" ht="11.25" customHeight="1">
      <c r="A335"/>
      <c r="B335" s="81"/>
      <c r="C335" s="293">
        <v>2800</v>
      </c>
      <c r="D335" s="293"/>
      <c r="E335" s="293"/>
      <c r="F335" s="293"/>
      <c r="G335" s="279" t="s">
        <v>49</v>
      </c>
      <c r="H335" s="279"/>
      <c r="I335" s="279"/>
      <c r="J335" s="279"/>
      <c r="K335" s="279"/>
      <c r="L335" s="279"/>
      <c r="M335" s="279"/>
      <c r="N335" s="279"/>
      <c r="O335" s="279"/>
      <c r="P335" s="279"/>
      <c r="Q335" s="279"/>
      <c r="R335" s="279"/>
      <c r="S335" s="279"/>
      <c r="T335" s="279"/>
      <c r="U335" s="279"/>
      <c r="V335" s="279"/>
      <c r="W335" s="279"/>
      <c r="X335" s="279"/>
      <c r="Y335" s="279"/>
      <c r="Z335" s="294">
        <v>13.013</v>
      </c>
      <c r="AA335" s="295"/>
      <c r="AB335" s="295"/>
      <c r="AC335" s="295"/>
      <c r="AD335" s="295"/>
      <c r="AE335" s="295"/>
      <c r="AF335" s="295"/>
      <c r="AG335" s="295"/>
      <c r="AH335" s="295"/>
      <c r="AI335" s="296"/>
      <c r="AJ335" s="294">
        <v>12.779</v>
      </c>
      <c r="AK335" s="295"/>
      <c r="AL335" s="295"/>
      <c r="AM335" s="295"/>
      <c r="AN335" s="295"/>
      <c r="AO335" s="295"/>
      <c r="AP335" s="295"/>
      <c r="AQ335" s="295"/>
      <c r="AR335" s="295"/>
      <c r="AS335" s="295"/>
      <c r="AT335" s="295"/>
      <c r="AU335" s="296"/>
      <c r="AV335" s="82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4"/>
      <c r="BL335" s="82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4"/>
      <c r="BY335" s="82"/>
      <c r="BZ335" s="83"/>
      <c r="CA335" s="83"/>
      <c r="CB335" s="83"/>
      <c r="CC335" s="83"/>
      <c r="CD335" s="83"/>
      <c r="CE335" s="83"/>
      <c r="CF335" s="83"/>
      <c r="CG335" s="83"/>
      <c r="CH335" s="83"/>
      <c r="CI335" s="83"/>
      <c r="CJ335" s="83"/>
      <c r="CK335" s="83"/>
      <c r="CL335" s="84"/>
      <c r="CM335" s="279"/>
      <c r="CN335" s="279"/>
      <c r="CO335" s="279"/>
      <c r="CP335" s="279"/>
      <c r="CQ335" s="279"/>
      <c r="CR335" s="279"/>
      <c r="CS335" s="279"/>
      <c r="CT335" s="279"/>
      <c r="CU335" s="279"/>
      <c r="CV335" s="279"/>
      <c r="CW335" s="279"/>
      <c r="CX335" s="279"/>
      <c r="CY335" s="279"/>
      <c r="CZ335" s="279"/>
      <c r="DA335" s="279"/>
      <c r="DB335" s="279"/>
      <c r="DC335" s="279"/>
      <c r="DD335" s="279"/>
      <c r="DE335" s="279"/>
      <c r="DF335" s="279"/>
      <c r="DG335" s="279"/>
      <c r="DH335" s="279"/>
      <c r="DI335" s="279"/>
      <c r="DJ335" s="279"/>
      <c r="DK335" s="279"/>
      <c r="DL335" s="279"/>
      <c r="DM335" s="279"/>
      <c r="DN335" s="279"/>
      <c r="DO335" s="279"/>
      <c r="DP335" s="279"/>
      <c r="DQ335" s="279"/>
      <c r="DR335" s="279"/>
      <c r="DS335" s="279"/>
      <c r="DT335" s="279"/>
      <c r="DU335" s="279"/>
      <c r="DV335" s="279"/>
      <c r="DW335" s="279"/>
      <c r="DX335" s="279"/>
      <c r="DY335" s="279"/>
      <c r="DZ335" s="279"/>
      <c r="EA335" s="279"/>
      <c r="EB335" s="279"/>
      <c r="EC335" s="279"/>
      <c r="ED335" s="279"/>
      <c r="EE335" s="279"/>
      <c r="EF335" s="279"/>
      <c r="EG335" s="279"/>
      <c r="EH335" s="279"/>
      <c r="EI335" s="279"/>
      <c r="EJ335" s="279"/>
      <c r="EK335" s="279"/>
      <c r="EL335" s="279"/>
      <c r="EM335" s="279"/>
      <c r="EN335" s="279"/>
      <c r="EO335" s="279"/>
      <c r="EP335" s="279"/>
      <c r="EQ335" s="279"/>
      <c r="ER335" s="279"/>
      <c r="ES335" s="279"/>
      <c r="ET335" s="279"/>
      <c r="EU335" s="279"/>
      <c r="EV335" s="279"/>
      <c r="EW335" s="279"/>
      <c r="EX335" s="279"/>
      <c r="EY335" s="279"/>
      <c r="EZ335" s="279"/>
      <c r="FA335" s="279"/>
      <c r="FB335" s="279"/>
      <c r="FC335" s="279"/>
      <c r="FD335" s="279"/>
      <c r="FE335" s="279"/>
      <c r="FF335" s="279"/>
      <c r="FG335" s="279"/>
      <c r="FH335" s="279"/>
      <c r="FI335" s="279"/>
      <c r="FJ335" s="279"/>
      <c r="FK335" s="279"/>
      <c r="FL335" s="279"/>
      <c r="FM335" s="279"/>
      <c r="FN335" s="279"/>
      <c r="FO335" s="279"/>
      <c r="FP335" s="279"/>
      <c r="FQ335"/>
      <c r="FR335"/>
      <c r="FS335"/>
      <c r="FT335"/>
      <c r="FU335"/>
      <c r="FV335"/>
      <c r="FW335"/>
      <c r="FX335"/>
      <c r="FY335"/>
      <c r="FZ335"/>
      <c r="GA335"/>
    </row>
    <row r="336" spans="1:183" ht="11.25" customHeight="1">
      <c r="A336"/>
      <c r="B336" s="75">
        <v>1510180</v>
      </c>
      <c r="C336" s="297">
        <v>3000</v>
      </c>
      <c r="D336" s="297"/>
      <c r="E336" s="297"/>
      <c r="F336" s="297"/>
      <c r="G336" s="298" t="s">
        <v>151</v>
      </c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  <c r="X336" s="298"/>
      <c r="Y336" s="298"/>
      <c r="Z336" s="299">
        <f aca="true" t="shared" si="10" ref="Z336:Z341">Y278</f>
        <v>0</v>
      </c>
      <c r="AA336" s="300"/>
      <c r="AB336" s="300"/>
      <c r="AC336" s="300"/>
      <c r="AD336" s="300"/>
      <c r="AE336" s="300"/>
      <c r="AF336" s="300"/>
      <c r="AG336" s="300"/>
      <c r="AH336" s="300"/>
      <c r="AI336" s="301"/>
      <c r="AJ336" s="299">
        <f aca="true" t="shared" si="11" ref="AJ336:AJ341">AM278</f>
        <v>0</v>
      </c>
      <c r="AK336" s="300"/>
      <c r="AL336" s="300"/>
      <c r="AM336" s="300"/>
      <c r="AN336" s="300"/>
      <c r="AO336" s="300"/>
      <c r="AP336" s="300"/>
      <c r="AQ336" s="300"/>
      <c r="AR336" s="300"/>
      <c r="AS336" s="300"/>
      <c r="AT336" s="300"/>
      <c r="AU336" s="301"/>
      <c r="AV336" s="46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8"/>
      <c r="BL336" s="46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8"/>
      <c r="BY336" s="46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8"/>
      <c r="CM336" s="298"/>
      <c r="CN336" s="298"/>
      <c r="CO336" s="298"/>
      <c r="CP336" s="298"/>
      <c r="CQ336" s="298"/>
      <c r="CR336" s="298"/>
      <c r="CS336" s="298"/>
      <c r="CT336" s="298"/>
      <c r="CU336" s="298"/>
      <c r="CV336" s="298"/>
      <c r="CW336" s="298"/>
      <c r="CX336" s="298"/>
      <c r="CY336" s="298"/>
      <c r="CZ336" s="298"/>
      <c r="DA336" s="298"/>
      <c r="DB336" s="298"/>
      <c r="DC336" s="298"/>
      <c r="DD336" s="298"/>
      <c r="DE336" s="298"/>
      <c r="DF336" s="298"/>
      <c r="DG336" s="298"/>
      <c r="DH336" s="298"/>
      <c r="DI336" s="298"/>
      <c r="DJ336" s="298"/>
      <c r="DK336" s="298"/>
      <c r="DL336" s="298"/>
      <c r="DM336" s="298"/>
      <c r="DN336" s="298"/>
      <c r="DO336" s="298"/>
      <c r="DP336" s="298"/>
      <c r="DQ336" s="298"/>
      <c r="DR336" s="298"/>
      <c r="DS336" s="298"/>
      <c r="DT336" s="298"/>
      <c r="DU336" s="298"/>
      <c r="DV336" s="298"/>
      <c r="DW336" s="298"/>
      <c r="DX336" s="298"/>
      <c r="DY336" s="298"/>
      <c r="DZ336" s="298"/>
      <c r="EA336" s="298"/>
      <c r="EB336" s="298"/>
      <c r="EC336" s="298"/>
      <c r="ED336" s="298"/>
      <c r="EE336" s="298"/>
      <c r="EF336" s="298"/>
      <c r="EG336" s="298"/>
      <c r="EH336" s="298"/>
      <c r="EI336" s="298"/>
      <c r="EJ336" s="298"/>
      <c r="EK336" s="298"/>
      <c r="EL336" s="298"/>
      <c r="EM336" s="298"/>
      <c r="EN336" s="298"/>
      <c r="EO336" s="298"/>
      <c r="EP336" s="298"/>
      <c r="EQ336" s="298"/>
      <c r="ER336" s="298"/>
      <c r="ES336" s="298"/>
      <c r="ET336" s="298"/>
      <c r="EU336" s="298"/>
      <c r="EV336" s="298"/>
      <c r="EW336" s="298"/>
      <c r="EX336" s="298"/>
      <c r="EY336" s="298"/>
      <c r="EZ336" s="298"/>
      <c r="FA336" s="298"/>
      <c r="FB336" s="298"/>
      <c r="FC336" s="298"/>
      <c r="FD336" s="298"/>
      <c r="FE336" s="298"/>
      <c r="FF336" s="298"/>
      <c r="FG336" s="298"/>
      <c r="FH336" s="298"/>
      <c r="FI336" s="298"/>
      <c r="FJ336" s="298"/>
      <c r="FK336" s="298"/>
      <c r="FL336" s="298"/>
      <c r="FM336" s="298"/>
      <c r="FN336" s="298"/>
      <c r="FO336" s="298"/>
      <c r="FP336" s="298"/>
      <c r="FQ336"/>
      <c r="FR336"/>
      <c r="FS336"/>
      <c r="FT336"/>
      <c r="FU336"/>
      <c r="FV336"/>
      <c r="FW336"/>
      <c r="FX336"/>
      <c r="FY336"/>
      <c r="FZ336"/>
      <c r="GA336"/>
    </row>
    <row r="337" spans="1:183" ht="11.25" customHeight="1">
      <c r="A337"/>
      <c r="B337" s="75">
        <v>1510180</v>
      </c>
      <c r="C337" s="297">
        <v>3100</v>
      </c>
      <c r="D337" s="297"/>
      <c r="E337" s="297"/>
      <c r="F337" s="297"/>
      <c r="G337" s="298" t="s">
        <v>152</v>
      </c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  <c r="X337" s="298"/>
      <c r="Y337" s="298"/>
      <c r="Z337" s="299">
        <f t="shared" si="10"/>
        <v>0</v>
      </c>
      <c r="AA337" s="300"/>
      <c r="AB337" s="300"/>
      <c r="AC337" s="300"/>
      <c r="AD337" s="300"/>
      <c r="AE337" s="300"/>
      <c r="AF337" s="300"/>
      <c r="AG337" s="300"/>
      <c r="AH337" s="300"/>
      <c r="AI337" s="301"/>
      <c r="AJ337" s="299">
        <f t="shared" si="11"/>
        <v>0</v>
      </c>
      <c r="AK337" s="300"/>
      <c r="AL337" s="300"/>
      <c r="AM337" s="300"/>
      <c r="AN337" s="300"/>
      <c r="AO337" s="300"/>
      <c r="AP337" s="300"/>
      <c r="AQ337" s="300"/>
      <c r="AR337" s="300"/>
      <c r="AS337" s="300"/>
      <c r="AT337" s="300"/>
      <c r="AU337" s="301"/>
      <c r="AV337" s="46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8"/>
      <c r="BL337" s="46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8"/>
      <c r="BY337" s="46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8"/>
      <c r="CM337" s="298"/>
      <c r="CN337" s="298"/>
      <c r="CO337" s="298"/>
      <c r="CP337" s="298"/>
      <c r="CQ337" s="298"/>
      <c r="CR337" s="298"/>
      <c r="CS337" s="298"/>
      <c r="CT337" s="298"/>
      <c r="CU337" s="298"/>
      <c r="CV337" s="298"/>
      <c r="CW337" s="298"/>
      <c r="CX337" s="298"/>
      <c r="CY337" s="298"/>
      <c r="CZ337" s="298"/>
      <c r="DA337" s="298"/>
      <c r="DB337" s="298"/>
      <c r="DC337" s="298"/>
      <c r="DD337" s="298"/>
      <c r="DE337" s="298"/>
      <c r="DF337" s="298"/>
      <c r="DG337" s="298"/>
      <c r="DH337" s="298"/>
      <c r="DI337" s="298"/>
      <c r="DJ337" s="298"/>
      <c r="DK337" s="298"/>
      <c r="DL337" s="298"/>
      <c r="DM337" s="298"/>
      <c r="DN337" s="298"/>
      <c r="DO337" s="298"/>
      <c r="DP337" s="298"/>
      <c r="DQ337" s="298"/>
      <c r="DR337" s="298"/>
      <c r="DS337" s="298"/>
      <c r="DT337" s="298"/>
      <c r="DU337" s="298"/>
      <c r="DV337" s="298"/>
      <c r="DW337" s="298"/>
      <c r="DX337" s="298"/>
      <c r="DY337" s="298"/>
      <c r="DZ337" s="298"/>
      <c r="EA337" s="298"/>
      <c r="EB337" s="298"/>
      <c r="EC337" s="298"/>
      <c r="ED337" s="298"/>
      <c r="EE337" s="298"/>
      <c r="EF337" s="298"/>
      <c r="EG337" s="298"/>
      <c r="EH337" s="298"/>
      <c r="EI337" s="298"/>
      <c r="EJ337" s="298"/>
      <c r="EK337" s="298"/>
      <c r="EL337" s="298"/>
      <c r="EM337" s="298"/>
      <c r="EN337" s="298"/>
      <c r="EO337" s="298"/>
      <c r="EP337" s="298"/>
      <c r="EQ337" s="298"/>
      <c r="ER337" s="298"/>
      <c r="ES337" s="298"/>
      <c r="ET337" s="298"/>
      <c r="EU337" s="298"/>
      <c r="EV337" s="298"/>
      <c r="EW337" s="298"/>
      <c r="EX337" s="298"/>
      <c r="EY337" s="298"/>
      <c r="EZ337" s="298"/>
      <c r="FA337" s="298"/>
      <c r="FB337" s="298"/>
      <c r="FC337" s="298"/>
      <c r="FD337" s="298"/>
      <c r="FE337" s="298"/>
      <c r="FF337" s="298"/>
      <c r="FG337" s="298"/>
      <c r="FH337" s="298"/>
      <c r="FI337" s="298"/>
      <c r="FJ337" s="298"/>
      <c r="FK337" s="298"/>
      <c r="FL337" s="298"/>
      <c r="FM337" s="298"/>
      <c r="FN337" s="298"/>
      <c r="FO337" s="298"/>
      <c r="FP337" s="298"/>
      <c r="FQ337"/>
      <c r="FR337"/>
      <c r="FS337"/>
      <c r="FT337"/>
      <c r="FU337"/>
      <c r="FV337"/>
      <c r="FW337"/>
      <c r="FX337"/>
      <c r="FY337"/>
      <c r="FZ337"/>
      <c r="GA337"/>
    </row>
    <row r="338" spans="1:183" ht="21.75" customHeight="1">
      <c r="A338"/>
      <c r="B338" s="81"/>
      <c r="C338" s="293">
        <v>3110</v>
      </c>
      <c r="D338" s="293"/>
      <c r="E338" s="293"/>
      <c r="F338" s="293"/>
      <c r="G338" s="279" t="s">
        <v>50</v>
      </c>
      <c r="H338" s="279"/>
      <c r="I338" s="279"/>
      <c r="J338" s="279"/>
      <c r="K338" s="279"/>
      <c r="L338" s="279"/>
      <c r="M338" s="279"/>
      <c r="N338" s="279"/>
      <c r="O338" s="279"/>
      <c r="P338" s="279"/>
      <c r="Q338" s="279"/>
      <c r="R338" s="279"/>
      <c r="S338" s="279"/>
      <c r="T338" s="279"/>
      <c r="U338" s="279"/>
      <c r="V338" s="279"/>
      <c r="W338" s="279"/>
      <c r="X338" s="279"/>
      <c r="Y338" s="279"/>
      <c r="Z338" s="294">
        <f t="shared" si="10"/>
        <v>0</v>
      </c>
      <c r="AA338" s="295"/>
      <c r="AB338" s="295"/>
      <c r="AC338" s="295"/>
      <c r="AD338" s="295"/>
      <c r="AE338" s="295"/>
      <c r="AF338" s="295"/>
      <c r="AG338" s="295"/>
      <c r="AH338" s="295"/>
      <c r="AI338" s="296"/>
      <c r="AJ338" s="294">
        <f t="shared" si="11"/>
        <v>0</v>
      </c>
      <c r="AK338" s="295"/>
      <c r="AL338" s="295"/>
      <c r="AM338" s="295"/>
      <c r="AN338" s="295"/>
      <c r="AO338" s="295"/>
      <c r="AP338" s="295"/>
      <c r="AQ338" s="295"/>
      <c r="AR338" s="295"/>
      <c r="AS338" s="295"/>
      <c r="AT338" s="295"/>
      <c r="AU338" s="296"/>
      <c r="AV338" s="82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4"/>
      <c r="BL338" s="82"/>
      <c r="BM338" s="83"/>
      <c r="BN338" s="83"/>
      <c r="BO338" s="83"/>
      <c r="BP338" s="83"/>
      <c r="BQ338" s="83"/>
      <c r="BR338" s="83"/>
      <c r="BS338" s="83"/>
      <c r="BT338" s="83"/>
      <c r="BU338" s="83"/>
      <c r="BV338" s="83"/>
      <c r="BW338" s="83"/>
      <c r="BX338" s="84"/>
      <c r="BY338" s="82"/>
      <c r="BZ338" s="83"/>
      <c r="CA338" s="83"/>
      <c r="CB338" s="83"/>
      <c r="CC338" s="83"/>
      <c r="CD338" s="83"/>
      <c r="CE338" s="83"/>
      <c r="CF338" s="83"/>
      <c r="CG338" s="83"/>
      <c r="CH338" s="83"/>
      <c r="CI338" s="83"/>
      <c r="CJ338" s="83"/>
      <c r="CK338" s="83"/>
      <c r="CL338" s="84"/>
      <c r="CM338" s="279"/>
      <c r="CN338" s="279"/>
      <c r="CO338" s="279"/>
      <c r="CP338" s="279"/>
      <c r="CQ338" s="279"/>
      <c r="CR338" s="279"/>
      <c r="CS338" s="279"/>
      <c r="CT338" s="279"/>
      <c r="CU338" s="279"/>
      <c r="CV338" s="279"/>
      <c r="CW338" s="279"/>
      <c r="CX338" s="279"/>
      <c r="CY338" s="279"/>
      <c r="CZ338" s="279"/>
      <c r="DA338" s="279"/>
      <c r="DB338" s="279"/>
      <c r="DC338" s="279"/>
      <c r="DD338" s="279"/>
      <c r="DE338" s="279"/>
      <c r="DF338" s="279"/>
      <c r="DG338" s="279"/>
      <c r="DH338" s="279"/>
      <c r="DI338" s="279"/>
      <c r="DJ338" s="279"/>
      <c r="DK338" s="279"/>
      <c r="DL338" s="279"/>
      <c r="DM338" s="279"/>
      <c r="DN338" s="279"/>
      <c r="DO338" s="279"/>
      <c r="DP338" s="279"/>
      <c r="DQ338" s="279"/>
      <c r="DR338" s="279"/>
      <c r="DS338" s="279"/>
      <c r="DT338" s="279"/>
      <c r="DU338" s="279"/>
      <c r="DV338" s="279"/>
      <c r="DW338" s="279"/>
      <c r="DX338" s="279"/>
      <c r="DY338" s="279"/>
      <c r="DZ338" s="279"/>
      <c r="EA338" s="279"/>
      <c r="EB338" s="279"/>
      <c r="EC338" s="279"/>
      <c r="ED338" s="279"/>
      <c r="EE338" s="279"/>
      <c r="EF338" s="279"/>
      <c r="EG338" s="279"/>
      <c r="EH338" s="279"/>
      <c r="EI338" s="279"/>
      <c r="EJ338" s="279"/>
      <c r="EK338" s="279"/>
      <c r="EL338" s="279"/>
      <c r="EM338" s="279"/>
      <c r="EN338" s="279"/>
      <c r="EO338" s="279"/>
      <c r="EP338" s="279"/>
      <c r="EQ338" s="279"/>
      <c r="ER338" s="279"/>
      <c r="ES338" s="279"/>
      <c r="ET338" s="279"/>
      <c r="EU338" s="279"/>
      <c r="EV338" s="279"/>
      <c r="EW338" s="279"/>
      <c r="EX338" s="279"/>
      <c r="EY338" s="279"/>
      <c r="EZ338" s="279"/>
      <c r="FA338" s="279"/>
      <c r="FB338" s="279"/>
      <c r="FC338" s="279"/>
      <c r="FD338" s="279"/>
      <c r="FE338" s="279"/>
      <c r="FF338" s="279"/>
      <c r="FG338" s="279"/>
      <c r="FH338" s="279"/>
      <c r="FI338" s="279"/>
      <c r="FJ338" s="279"/>
      <c r="FK338" s="279"/>
      <c r="FL338" s="279"/>
      <c r="FM338" s="279"/>
      <c r="FN338" s="279"/>
      <c r="FO338" s="279"/>
      <c r="FP338" s="279"/>
      <c r="FQ338"/>
      <c r="FR338"/>
      <c r="FS338"/>
      <c r="FT338"/>
      <c r="FU338"/>
      <c r="FV338"/>
      <c r="FW338"/>
      <c r="FX338"/>
      <c r="FY338"/>
      <c r="FZ338"/>
      <c r="GA338"/>
    </row>
    <row r="339" spans="1:183" ht="11.25" customHeight="1">
      <c r="A339"/>
      <c r="B339" s="75">
        <v>1510180</v>
      </c>
      <c r="C339" s="297">
        <v>3130</v>
      </c>
      <c r="D339" s="297"/>
      <c r="E339" s="297"/>
      <c r="F339" s="297"/>
      <c r="G339" s="298" t="s">
        <v>153</v>
      </c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  <c r="X339" s="298"/>
      <c r="Y339" s="298"/>
      <c r="Z339" s="299">
        <f t="shared" si="10"/>
        <v>0</v>
      </c>
      <c r="AA339" s="300"/>
      <c r="AB339" s="300"/>
      <c r="AC339" s="300"/>
      <c r="AD339" s="300"/>
      <c r="AE339" s="300"/>
      <c r="AF339" s="300"/>
      <c r="AG339" s="300"/>
      <c r="AH339" s="300"/>
      <c r="AI339" s="301"/>
      <c r="AJ339" s="299">
        <f t="shared" si="11"/>
        <v>0</v>
      </c>
      <c r="AK339" s="300"/>
      <c r="AL339" s="300"/>
      <c r="AM339" s="300"/>
      <c r="AN339" s="300"/>
      <c r="AO339" s="300"/>
      <c r="AP339" s="300"/>
      <c r="AQ339" s="300"/>
      <c r="AR339" s="300"/>
      <c r="AS339" s="300"/>
      <c r="AT339" s="300"/>
      <c r="AU339" s="301"/>
      <c r="AV339" s="46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8"/>
      <c r="BL339" s="46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8"/>
      <c r="BY339" s="46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8"/>
      <c r="CM339" s="298"/>
      <c r="CN339" s="298"/>
      <c r="CO339" s="298"/>
      <c r="CP339" s="298"/>
      <c r="CQ339" s="298"/>
      <c r="CR339" s="298"/>
      <c r="CS339" s="298"/>
      <c r="CT339" s="298"/>
      <c r="CU339" s="298"/>
      <c r="CV339" s="298"/>
      <c r="CW339" s="298"/>
      <c r="CX339" s="298"/>
      <c r="CY339" s="298"/>
      <c r="CZ339" s="298"/>
      <c r="DA339" s="298"/>
      <c r="DB339" s="298"/>
      <c r="DC339" s="298"/>
      <c r="DD339" s="298"/>
      <c r="DE339" s="298"/>
      <c r="DF339" s="298"/>
      <c r="DG339" s="298"/>
      <c r="DH339" s="298"/>
      <c r="DI339" s="298"/>
      <c r="DJ339" s="298"/>
      <c r="DK339" s="298"/>
      <c r="DL339" s="298"/>
      <c r="DM339" s="298"/>
      <c r="DN339" s="298"/>
      <c r="DO339" s="298"/>
      <c r="DP339" s="298"/>
      <c r="DQ339" s="298"/>
      <c r="DR339" s="298"/>
      <c r="DS339" s="298"/>
      <c r="DT339" s="298"/>
      <c r="DU339" s="298"/>
      <c r="DV339" s="298"/>
      <c r="DW339" s="298"/>
      <c r="DX339" s="298"/>
      <c r="DY339" s="298"/>
      <c r="DZ339" s="298"/>
      <c r="EA339" s="298"/>
      <c r="EB339" s="298"/>
      <c r="EC339" s="298"/>
      <c r="ED339" s="298"/>
      <c r="EE339" s="298"/>
      <c r="EF339" s="298"/>
      <c r="EG339" s="298"/>
      <c r="EH339" s="298"/>
      <c r="EI339" s="298"/>
      <c r="EJ339" s="298"/>
      <c r="EK339" s="298"/>
      <c r="EL339" s="298"/>
      <c r="EM339" s="298"/>
      <c r="EN339" s="298"/>
      <c r="EO339" s="298"/>
      <c r="EP339" s="298"/>
      <c r="EQ339" s="298"/>
      <c r="ER339" s="298"/>
      <c r="ES339" s="298"/>
      <c r="ET339" s="298"/>
      <c r="EU339" s="298"/>
      <c r="EV339" s="298"/>
      <c r="EW339" s="298"/>
      <c r="EX339" s="298"/>
      <c r="EY339" s="298"/>
      <c r="EZ339" s="298"/>
      <c r="FA339" s="298"/>
      <c r="FB339" s="298"/>
      <c r="FC339" s="298"/>
      <c r="FD339" s="298"/>
      <c r="FE339" s="298"/>
      <c r="FF339" s="298"/>
      <c r="FG339" s="298"/>
      <c r="FH339" s="298"/>
      <c r="FI339" s="298"/>
      <c r="FJ339" s="298"/>
      <c r="FK339" s="298"/>
      <c r="FL339" s="298"/>
      <c r="FM339" s="298"/>
      <c r="FN339" s="298"/>
      <c r="FO339" s="298"/>
      <c r="FP339" s="298"/>
      <c r="FQ339"/>
      <c r="FR339"/>
      <c r="FS339"/>
      <c r="FT339"/>
      <c r="FU339"/>
      <c r="FV339"/>
      <c r="FW339"/>
      <c r="FX339"/>
      <c r="FY339"/>
      <c r="FZ339"/>
      <c r="GA339"/>
    </row>
    <row r="340" spans="1:183" ht="11.25" customHeight="1">
      <c r="A340"/>
      <c r="B340" s="81"/>
      <c r="C340" s="293">
        <v>3132</v>
      </c>
      <c r="D340" s="293"/>
      <c r="E340" s="293"/>
      <c r="F340" s="293"/>
      <c r="G340" s="279" t="s">
        <v>51</v>
      </c>
      <c r="H340" s="279"/>
      <c r="I340" s="279"/>
      <c r="J340" s="279"/>
      <c r="K340" s="279"/>
      <c r="L340" s="279"/>
      <c r="M340" s="279"/>
      <c r="N340" s="279"/>
      <c r="O340" s="279"/>
      <c r="P340" s="279"/>
      <c r="Q340" s="279"/>
      <c r="R340" s="279"/>
      <c r="S340" s="279"/>
      <c r="T340" s="279"/>
      <c r="U340" s="279"/>
      <c r="V340" s="279"/>
      <c r="W340" s="279"/>
      <c r="X340" s="279"/>
      <c r="Y340" s="279"/>
      <c r="Z340" s="294">
        <f t="shared" si="10"/>
        <v>0</v>
      </c>
      <c r="AA340" s="295"/>
      <c r="AB340" s="295"/>
      <c r="AC340" s="295"/>
      <c r="AD340" s="295"/>
      <c r="AE340" s="295"/>
      <c r="AF340" s="295"/>
      <c r="AG340" s="295"/>
      <c r="AH340" s="295"/>
      <c r="AI340" s="296"/>
      <c r="AJ340" s="294">
        <f t="shared" si="11"/>
        <v>0</v>
      </c>
      <c r="AK340" s="295"/>
      <c r="AL340" s="295"/>
      <c r="AM340" s="295"/>
      <c r="AN340" s="295"/>
      <c r="AO340" s="295"/>
      <c r="AP340" s="295"/>
      <c r="AQ340" s="295"/>
      <c r="AR340" s="295"/>
      <c r="AS340" s="295"/>
      <c r="AT340" s="295"/>
      <c r="AU340" s="296"/>
      <c r="AV340" s="82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4"/>
      <c r="BL340" s="82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4"/>
      <c r="BY340" s="82"/>
      <c r="BZ340" s="83"/>
      <c r="CA340" s="83"/>
      <c r="CB340" s="83"/>
      <c r="CC340" s="83"/>
      <c r="CD340" s="83"/>
      <c r="CE340" s="83"/>
      <c r="CF340" s="83"/>
      <c r="CG340" s="83"/>
      <c r="CH340" s="83"/>
      <c r="CI340" s="83"/>
      <c r="CJ340" s="83"/>
      <c r="CK340" s="83"/>
      <c r="CL340" s="84"/>
      <c r="CM340" s="279"/>
      <c r="CN340" s="279"/>
      <c r="CO340" s="279"/>
      <c r="CP340" s="279"/>
      <c r="CQ340" s="279"/>
      <c r="CR340" s="279"/>
      <c r="CS340" s="279"/>
      <c r="CT340" s="279"/>
      <c r="CU340" s="279"/>
      <c r="CV340" s="279"/>
      <c r="CW340" s="279"/>
      <c r="CX340" s="279"/>
      <c r="CY340" s="279"/>
      <c r="CZ340" s="279"/>
      <c r="DA340" s="279"/>
      <c r="DB340" s="279"/>
      <c r="DC340" s="279"/>
      <c r="DD340" s="279"/>
      <c r="DE340" s="279"/>
      <c r="DF340" s="279"/>
      <c r="DG340" s="279"/>
      <c r="DH340" s="279"/>
      <c r="DI340" s="279"/>
      <c r="DJ340" s="279"/>
      <c r="DK340" s="279"/>
      <c r="DL340" s="279"/>
      <c r="DM340" s="279"/>
      <c r="DN340" s="279"/>
      <c r="DO340" s="279"/>
      <c r="DP340" s="279"/>
      <c r="DQ340" s="279"/>
      <c r="DR340" s="279"/>
      <c r="DS340" s="279"/>
      <c r="DT340" s="279"/>
      <c r="DU340" s="279"/>
      <c r="DV340" s="279"/>
      <c r="DW340" s="279"/>
      <c r="DX340" s="279"/>
      <c r="DY340" s="279"/>
      <c r="DZ340" s="279"/>
      <c r="EA340" s="279"/>
      <c r="EB340" s="279"/>
      <c r="EC340" s="279"/>
      <c r="ED340" s="279"/>
      <c r="EE340" s="279"/>
      <c r="EF340" s="279"/>
      <c r="EG340" s="279"/>
      <c r="EH340" s="279"/>
      <c r="EI340" s="279"/>
      <c r="EJ340" s="279"/>
      <c r="EK340" s="279"/>
      <c r="EL340" s="279"/>
      <c r="EM340" s="279"/>
      <c r="EN340" s="279"/>
      <c r="EO340" s="279"/>
      <c r="EP340" s="279"/>
      <c r="EQ340" s="279"/>
      <c r="ER340" s="279"/>
      <c r="ES340" s="279"/>
      <c r="ET340" s="279"/>
      <c r="EU340" s="279"/>
      <c r="EV340" s="279"/>
      <c r="EW340" s="279"/>
      <c r="EX340" s="279"/>
      <c r="EY340" s="279"/>
      <c r="EZ340" s="279"/>
      <c r="FA340" s="279"/>
      <c r="FB340" s="279"/>
      <c r="FC340" s="279"/>
      <c r="FD340" s="279"/>
      <c r="FE340" s="279"/>
      <c r="FF340" s="279"/>
      <c r="FG340" s="279"/>
      <c r="FH340" s="279"/>
      <c r="FI340" s="279"/>
      <c r="FJ340" s="279"/>
      <c r="FK340" s="279"/>
      <c r="FL340" s="279"/>
      <c r="FM340" s="279"/>
      <c r="FN340" s="279"/>
      <c r="FO340" s="279"/>
      <c r="FP340" s="279"/>
      <c r="FQ340"/>
      <c r="FR340"/>
      <c r="FS340"/>
      <c r="FT340"/>
      <c r="FU340"/>
      <c r="FV340"/>
      <c r="FW340"/>
      <c r="FX340"/>
      <c r="FY340"/>
      <c r="FZ340"/>
      <c r="GA340"/>
    </row>
    <row r="341" spans="1:183" ht="11.25" customHeight="1">
      <c r="A341"/>
      <c r="B341" s="39"/>
      <c r="C341" s="102"/>
      <c r="D341" s="103"/>
      <c r="E341" s="103"/>
      <c r="F341" s="104"/>
      <c r="G341" s="281" t="s">
        <v>202</v>
      </c>
      <c r="H341" s="281"/>
      <c r="I341" s="281"/>
      <c r="J341" s="281"/>
      <c r="K341" s="281"/>
      <c r="L341" s="281"/>
      <c r="M341" s="281"/>
      <c r="N341" s="281"/>
      <c r="O341" s="281"/>
      <c r="P341" s="281"/>
      <c r="Q341" s="281"/>
      <c r="R341" s="281"/>
      <c r="S341" s="281"/>
      <c r="T341" s="281"/>
      <c r="U341" s="281"/>
      <c r="V341" s="281"/>
      <c r="W341" s="281"/>
      <c r="X341" s="281"/>
      <c r="Y341" s="281"/>
      <c r="Z341" s="290">
        <f t="shared" si="10"/>
        <v>16310.24817</v>
      </c>
      <c r="AA341" s="291"/>
      <c r="AB341" s="291"/>
      <c r="AC341" s="291"/>
      <c r="AD341" s="291"/>
      <c r="AE341" s="291"/>
      <c r="AF341" s="291"/>
      <c r="AG341" s="291"/>
      <c r="AH341" s="291"/>
      <c r="AI341" s="292"/>
      <c r="AJ341" s="290">
        <f t="shared" si="11"/>
        <v>16310.245649999999</v>
      </c>
      <c r="AK341" s="291"/>
      <c r="AL341" s="291"/>
      <c r="AM341" s="291"/>
      <c r="AN341" s="291"/>
      <c r="AO341" s="291"/>
      <c r="AP341" s="291"/>
      <c r="AQ341" s="291"/>
      <c r="AR341" s="291"/>
      <c r="AS341" s="291"/>
      <c r="AT341" s="291"/>
      <c r="AU341" s="292"/>
      <c r="AV341" s="46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8"/>
      <c r="BL341" s="283">
        <v>4.797</v>
      </c>
      <c r="BM341" s="283"/>
      <c r="BN341" s="283"/>
      <c r="BO341" s="283"/>
      <c r="BP341" s="283"/>
      <c r="BQ341" s="283"/>
      <c r="BR341" s="283"/>
      <c r="BS341" s="283"/>
      <c r="BT341" s="283"/>
      <c r="BU341" s="283"/>
      <c r="BV341" s="283"/>
      <c r="BW341" s="283"/>
      <c r="BX341" s="283"/>
      <c r="BY341" s="283">
        <v>5.573</v>
      </c>
      <c r="BZ341" s="283"/>
      <c r="CA341" s="283"/>
      <c r="CB341" s="283"/>
      <c r="CC341" s="283"/>
      <c r="CD341" s="283"/>
      <c r="CE341" s="283"/>
      <c r="CF341" s="283"/>
      <c r="CG341" s="283"/>
      <c r="CH341" s="283"/>
      <c r="CI341" s="283"/>
      <c r="CJ341" s="283"/>
      <c r="CK341" s="283"/>
      <c r="CL341" s="283"/>
      <c r="CM341" s="285"/>
      <c r="CN341" s="285"/>
      <c r="CO341" s="285"/>
      <c r="CP341" s="285"/>
      <c r="CQ341" s="285"/>
      <c r="CR341" s="285"/>
      <c r="CS341" s="285"/>
      <c r="CT341" s="285"/>
      <c r="CU341" s="285"/>
      <c r="CV341" s="285"/>
      <c r="CW341" s="285"/>
      <c r="CX341" s="285"/>
      <c r="CY341" s="285"/>
      <c r="CZ341" s="285"/>
      <c r="DA341" s="285"/>
      <c r="DB341" s="285"/>
      <c r="DC341" s="285"/>
      <c r="DD341" s="285"/>
      <c r="DE341" s="285"/>
      <c r="DF341" s="285"/>
      <c r="DG341" s="285"/>
      <c r="DH341" s="285"/>
      <c r="DI341" s="285"/>
      <c r="DJ341" s="285"/>
      <c r="DK341" s="285"/>
      <c r="DL341" s="285"/>
      <c r="DM341" s="285"/>
      <c r="DN341" s="285"/>
      <c r="DO341" s="285"/>
      <c r="DP341" s="285"/>
      <c r="DQ341" s="285"/>
      <c r="DR341" s="285"/>
      <c r="DS341" s="285"/>
      <c r="DT341" s="285"/>
      <c r="DU341" s="285"/>
      <c r="DV341" s="285"/>
      <c r="DW341" s="285"/>
      <c r="DX341" s="285"/>
      <c r="DY341" s="285"/>
      <c r="DZ341" s="285"/>
      <c r="EA341" s="285"/>
      <c r="EB341" s="285"/>
      <c r="EC341" s="285"/>
      <c r="ED341" s="285"/>
      <c r="EE341" s="285"/>
      <c r="EF341" s="285"/>
      <c r="EG341" s="285"/>
      <c r="EH341" s="285"/>
      <c r="EI341" s="285"/>
      <c r="EJ341" s="285"/>
      <c r="EK341" s="285"/>
      <c r="EL341" s="285"/>
      <c r="EM341" s="285"/>
      <c r="EN341" s="285"/>
      <c r="EO341" s="285"/>
      <c r="EP341" s="285"/>
      <c r="EQ341" s="285"/>
      <c r="ER341" s="285"/>
      <c r="ES341" s="285"/>
      <c r="ET341" s="285"/>
      <c r="EU341" s="285"/>
      <c r="EV341" s="285"/>
      <c r="EW341" s="285"/>
      <c r="EX341" s="285"/>
      <c r="EY341" s="285"/>
      <c r="EZ341" s="285"/>
      <c r="FA341" s="285"/>
      <c r="FB341" s="285"/>
      <c r="FC341" s="285"/>
      <c r="FD341" s="285"/>
      <c r="FE341" s="285"/>
      <c r="FF341" s="285"/>
      <c r="FG341" s="285"/>
      <c r="FH341" s="285"/>
      <c r="FI341" s="285"/>
      <c r="FJ341" s="285"/>
      <c r="FK341" s="285"/>
      <c r="FL341" s="285"/>
      <c r="FM341" s="285"/>
      <c r="FN341" s="285"/>
      <c r="FO341" s="285"/>
      <c r="FP341" s="285"/>
      <c r="FQ341"/>
      <c r="FR341"/>
      <c r="FS341"/>
      <c r="FT341"/>
      <c r="FU341"/>
      <c r="FV341"/>
      <c r="FW341"/>
      <c r="FX341"/>
      <c r="FY341"/>
      <c r="FZ341"/>
      <c r="GA341"/>
    </row>
    <row r="344" spans="1:183" ht="11.25" customHeight="1">
      <c r="A344"/>
      <c r="B344" s="286" t="s">
        <v>165</v>
      </c>
      <c r="C344" s="286"/>
      <c r="D344" s="286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6"/>
      <c r="P344" s="286"/>
      <c r="Q344" s="286"/>
      <c r="R344" s="286"/>
      <c r="S344" s="286"/>
      <c r="T344" s="286"/>
      <c r="U344" s="286"/>
      <c r="V344" s="286"/>
      <c r="W344" s="286"/>
      <c r="X344" s="286"/>
      <c r="Y344" s="286"/>
      <c r="Z344" s="286"/>
      <c r="AA344" s="286"/>
      <c r="AB344" s="286"/>
      <c r="AC344" s="286"/>
      <c r="AD344" s="286"/>
      <c r="AE344" s="286"/>
      <c r="AF344" s="286"/>
      <c r="AG344" s="286"/>
      <c r="AH344" s="286"/>
      <c r="AI344" s="286"/>
      <c r="AJ344" s="286"/>
      <c r="AK344" s="286"/>
      <c r="AL344" s="286"/>
      <c r="AM344" s="286"/>
      <c r="AN344" s="286"/>
      <c r="AO344" s="286"/>
      <c r="AP344" s="286"/>
      <c r="AQ344" s="286"/>
      <c r="AR344" s="286"/>
      <c r="AS344" s="286"/>
      <c r="AT344" s="286"/>
      <c r="AU344" s="286"/>
      <c r="AV344" s="286"/>
      <c r="AW344" s="286"/>
      <c r="AX344" s="286"/>
      <c r="AY344" s="286"/>
      <c r="AZ344" s="286"/>
      <c r="BA344" s="286"/>
      <c r="BB344" s="286"/>
      <c r="BC344" s="286"/>
      <c r="BD344" s="286"/>
      <c r="BE344" s="286"/>
      <c r="BF344" s="286"/>
      <c r="BG344" s="286"/>
      <c r="BH344" s="286"/>
      <c r="BI344" s="286"/>
      <c r="BJ344" s="286"/>
      <c r="BK344" s="286"/>
      <c r="BL344" s="286"/>
      <c r="BM344" s="286"/>
      <c r="BN344" s="286"/>
      <c r="BO344" s="286"/>
      <c r="BP344" s="286"/>
      <c r="BQ344" s="286"/>
      <c r="BR344" s="286"/>
      <c r="BS344" s="286"/>
      <c r="BT344" s="286"/>
      <c r="BU344" s="286"/>
      <c r="BV344" s="286"/>
      <c r="BW344" s="286"/>
      <c r="BX344" s="286"/>
      <c r="BY344" s="286"/>
      <c r="BZ344" s="286"/>
      <c r="CA344" s="286"/>
      <c r="CB344" s="286"/>
      <c r="CC344" s="286"/>
      <c r="CD344" s="286"/>
      <c r="CE344" s="286"/>
      <c r="CF344" s="286"/>
      <c r="CG344" s="286"/>
      <c r="CH344" s="286"/>
      <c r="CI344" s="286"/>
      <c r="CJ344" s="286"/>
      <c r="CK344" s="286"/>
      <c r="CL344" s="286"/>
      <c r="CM344" s="286"/>
      <c r="CN344" s="286"/>
      <c r="CO344" s="286"/>
      <c r="CP344" s="286"/>
      <c r="CQ344" s="286"/>
      <c r="CR344" s="286"/>
      <c r="CS344" s="286"/>
      <c r="CT344" s="286"/>
      <c r="CU344" s="286"/>
      <c r="CV344" s="286"/>
      <c r="CW344" s="286"/>
      <c r="CX344" s="286"/>
      <c r="CY344" s="286"/>
      <c r="CZ344" s="286"/>
      <c r="DA344" s="286"/>
      <c r="DB344" s="286"/>
      <c r="DC344" s="286"/>
      <c r="DD344" s="286"/>
      <c r="DE344" s="286"/>
      <c r="DF344" s="286"/>
      <c r="DG344" s="286"/>
      <c r="DH344" s="286"/>
      <c r="DI344" s="286"/>
      <c r="DJ344" s="286"/>
      <c r="DK344" s="286"/>
      <c r="DL344" s="286"/>
      <c r="DM344" s="286"/>
      <c r="DN344" s="286"/>
      <c r="DO344" s="286"/>
      <c r="DP344" s="286"/>
      <c r="DQ344" s="286"/>
      <c r="DR344" s="286"/>
      <c r="DS344" s="286"/>
      <c r="DT344" s="286"/>
      <c r="DU344" s="286"/>
      <c r="DV344" s="286"/>
      <c r="DW344" s="286"/>
      <c r="DX344" s="286"/>
      <c r="DY344" s="286"/>
      <c r="DZ344" s="286"/>
      <c r="EA344" s="286"/>
      <c r="EB344" s="286"/>
      <c r="EC344" s="286"/>
      <c r="ED344" s="286"/>
      <c r="EE344" s="286"/>
      <c r="EF344" s="286"/>
      <c r="EG344" s="286"/>
      <c r="EH344" s="286"/>
      <c r="EI344" s="286"/>
      <c r="EJ344" s="286"/>
      <c r="EK344" s="286"/>
      <c r="EL344" s="286"/>
      <c r="EM344" s="286"/>
      <c r="EN344" s="286"/>
      <c r="EO344" s="286"/>
      <c r="EP344" s="286"/>
      <c r="EQ344" s="286"/>
      <c r="ER344" s="286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</row>
    <row r="345" spans="1:183" ht="11.2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 s="287" t="s">
        <v>100</v>
      </c>
      <c r="ET345" s="287"/>
      <c r="EU345" s="287"/>
      <c r="EV345" s="287"/>
      <c r="EW345" s="287"/>
      <c r="EX345" s="287"/>
      <c r="EY345" s="287"/>
      <c r="EZ345" s="287"/>
      <c r="FA345" s="287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</row>
    <row r="346" spans="2:175" s="85" customFormat="1" ht="105.75" customHeight="1">
      <c r="B346" s="32" t="s">
        <v>120</v>
      </c>
      <c r="C346" s="288" t="s">
        <v>19</v>
      </c>
      <c r="D346" s="288"/>
      <c r="E346" s="288"/>
      <c r="F346" s="288"/>
      <c r="G346" s="288"/>
      <c r="H346" s="288"/>
      <c r="I346" s="288"/>
      <c r="J346" s="288"/>
      <c r="K346" s="288"/>
      <c r="L346" s="288"/>
      <c r="M346" s="288"/>
      <c r="N346" s="288"/>
      <c r="O346" s="288"/>
      <c r="P346" s="288"/>
      <c r="Q346" s="288"/>
      <c r="R346" s="288"/>
      <c r="S346" s="288"/>
      <c r="T346" s="288"/>
      <c r="U346" s="288"/>
      <c r="V346" s="288"/>
      <c r="W346" s="288"/>
      <c r="X346" s="288"/>
      <c r="Y346" s="288"/>
      <c r="Z346" s="288"/>
      <c r="AA346" s="288"/>
      <c r="AB346" s="288"/>
      <c r="AC346" s="288"/>
      <c r="AD346" s="288"/>
      <c r="AE346" s="288"/>
      <c r="AF346" s="288"/>
      <c r="AG346" s="288" t="s">
        <v>166</v>
      </c>
      <c r="AH346" s="288"/>
      <c r="AI346" s="288"/>
      <c r="AJ346" s="288"/>
      <c r="AK346" s="288"/>
      <c r="AL346" s="288"/>
      <c r="AM346" s="288"/>
      <c r="AN346" s="288"/>
      <c r="AO346" s="288"/>
      <c r="AP346" s="288"/>
      <c r="AQ346" s="288"/>
      <c r="AR346" s="288"/>
      <c r="AS346" s="288"/>
      <c r="AT346" s="288"/>
      <c r="AU346" s="288"/>
      <c r="AV346" s="288"/>
      <c r="AW346" s="288"/>
      <c r="AX346" s="288"/>
      <c r="AY346" s="288"/>
      <c r="AZ346" s="288"/>
      <c r="BA346" s="288"/>
      <c r="BB346" s="288"/>
      <c r="BC346" s="288"/>
      <c r="BD346" s="288"/>
      <c r="BE346" s="288"/>
      <c r="BF346" s="289" t="s">
        <v>167</v>
      </c>
      <c r="BG346" s="289"/>
      <c r="BH346" s="289"/>
      <c r="BI346" s="289"/>
      <c r="BJ346" s="289"/>
      <c r="BK346" s="289"/>
      <c r="BL346" s="289"/>
      <c r="BM346" s="289"/>
      <c r="BN346" s="289"/>
      <c r="BO346" s="289"/>
      <c r="BP346" s="289"/>
      <c r="BQ346" s="289"/>
      <c r="BR346" s="289" t="s">
        <v>168</v>
      </c>
      <c r="BS346" s="289"/>
      <c r="BT346" s="289"/>
      <c r="BU346" s="289"/>
      <c r="BV346" s="289"/>
      <c r="BW346" s="289"/>
      <c r="BX346" s="289"/>
      <c r="BY346" s="289"/>
      <c r="BZ346" s="289"/>
      <c r="CA346" s="289"/>
      <c r="CB346" s="289"/>
      <c r="CC346" s="289" t="s">
        <v>169</v>
      </c>
      <c r="CD346" s="289"/>
      <c r="CE346" s="289"/>
      <c r="CF346" s="289"/>
      <c r="CG346" s="289"/>
      <c r="CH346" s="289"/>
      <c r="CI346" s="289"/>
      <c r="CJ346" s="289"/>
      <c r="CK346" s="289"/>
      <c r="CL346" s="289"/>
      <c r="CM346" s="289"/>
      <c r="CN346" s="289"/>
      <c r="CO346" s="289"/>
      <c r="CP346" s="288" t="s">
        <v>170</v>
      </c>
      <c r="CQ346" s="288"/>
      <c r="CR346" s="288"/>
      <c r="CS346" s="288"/>
      <c r="CT346" s="288"/>
      <c r="CU346" s="288"/>
      <c r="CV346" s="288"/>
      <c r="CW346" s="288"/>
      <c r="CX346" s="288"/>
      <c r="CY346" s="288"/>
      <c r="CZ346" s="288"/>
      <c r="DA346" s="288"/>
      <c r="DB346" s="288"/>
      <c r="DC346" s="288"/>
      <c r="DD346" s="288"/>
      <c r="DE346" s="288"/>
      <c r="DF346" s="288"/>
      <c r="DG346" s="288"/>
      <c r="DH346" s="288"/>
      <c r="DI346" s="288"/>
      <c r="DJ346" s="288"/>
      <c r="DK346" s="288"/>
      <c r="DL346" s="288"/>
      <c r="DM346" s="288"/>
      <c r="DN346" s="288"/>
      <c r="DO346" s="288"/>
      <c r="DP346" s="288"/>
      <c r="DQ346" s="288"/>
      <c r="DR346" s="288"/>
      <c r="DS346" s="288"/>
      <c r="DT346" s="288"/>
      <c r="DU346" s="288"/>
      <c r="DV346" s="288"/>
      <c r="DW346" s="288"/>
      <c r="DX346" s="288"/>
      <c r="DY346" s="288"/>
      <c r="DZ346" s="288"/>
      <c r="EA346" s="288"/>
      <c r="EB346" s="288"/>
      <c r="EC346" s="288"/>
      <c r="ED346" s="288"/>
      <c r="EE346" s="288"/>
      <c r="EF346" s="288"/>
      <c r="EG346" s="288"/>
      <c r="EH346" s="288"/>
      <c r="EI346" s="288"/>
      <c r="EJ346" s="288"/>
      <c r="EK346" s="288"/>
      <c r="EL346" s="288"/>
      <c r="EM346" s="288"/>
      <c r="EN346" s="288"/>
      <c r="EO346" s="288"/>
      <c r="EP346" s="288"/>
      <c r="EQ346" s="288"/>
      <c r="ER346" s="288"/>
      <c r="ES346" s="288"/>
      <c r="ET346" s="288"/>
      <c r="EU346" s="288"/>
      <c r="EV346" s="288"/>
      <c r="EW346" s="288"/>
      <c r="EX346" s="288"/>
      <c r="EY346" s="288"/>
      <c r="EZ346" s="288"/>
      <c r="FA346" s="288"/>
      <c r="FB346" s="288"/>
      <c r="FC346" s="288"/>
      <c r="FD346" s="288"/>
      <c r="FE346" s="288"/>
      <c r="FF346" s="288"/>
      <c r="FG346" s="288"/>
      <c r="FH346" s="288"/>
      <c r="FI346" s="288"/>
      <c r="FJ346" s="288"/>
      <c r="FK346" s="288"/>
      <c r="FL346" s="288"/>
      <c r="FM346" s="288"/>
      <c r="FN346" s="288"/>
      <c r="FO346" s="288"/>
      <c r="FP346" s="288"/>
      <c r="FQ346" s="288"/>
      <c r="FR346" s="288"/>
      <c r="FS346" s="288"/>
    </row>
    <row r="347" spans="1:183" ht="11.25" customHeight="1">
      <c r="A347"/>
      <c r="B347" s="33">
        <v>1</v>
      </c>
      <c r="C347" s="284">
        <v>2</v>
      </c>
      <c r="D347" s="284"/>
      <c r="E347" s="284"/>
      <c r="F347" s="284"/>
      <c r="G347" s="284"/>
      <c r="H347" s="284"/>
      <c r="I347" s="284"/>
      <c r="J347" s="284"/>
      <c r="K347" s="284"/>
      <c r="L347" s="284"/>
      <c r="M347" s="284"/>
      <c r="N347" s="284"/>
      <c r="O347" s="284"/>
      <c r="P347" s="284"/>
      <c r="Q347" s="284"/>
      <c r="R347" s="284"/>
      <c r="S347" s="284"/>
      <c r="T347" s="284"/>
      <c r="U347" s="284"/>
      <c r="V347" s="284"/>
      <c r="W347" s="284"/>
      <c r="X347" s="284"/>
      <c r="Y347" s="284"/>
      <c r="Z347" s="284"/>
      <c r="AA347" s="284"/>
      <c r="AB347" s="284"/>
      <c r="AC347" s="284"/>
      <c r="AD347" s="284"/>
      <c r="AE347" s="284"/>
      <c r="AF347" s="284"/>
      <c r="AG347" s="284">
        <v>3</v>
      </c>
      <c r="AH347" s="284"/>
      <c r="AI347" s="284"/>
      <c r="AJ347" s="284"/>
      <c r="AK347" s="284"/>
      <c r="AL347" s="284"/>
      <c r="AM347" s="284"/>
      <c r="AN347" s="284"/>
      <c r="AO347" s="284"/>
      <c r="AP347" s="284"/>
      <c r="AQ347" s="284"/>
      <c r="AR347" s="284"/>
      <c r="AS347" s="284"/>
      <c r="AT347" s="284"/>
      <c r="AU347" s="284"/>
      <c r="AV347" s="284"/>
      <c r="AW347" s="284"/>
      <c r="AX347" s="284"/>
      <c r="AY347" s="284"/>
      <c r="AZ347" s="284"/>
      <c r="BA347" s="284"/>
      <c r="BB347" s="284"/>
      <c r="BC347" s="284"/>
      <c r="BD347" s="284"/>
      <c r="BE347" s="284"/>
      <c r="BF347" s="284">
        <v>4</v>
      </c>
      <c r="BG347" s="284"/>
      <c r="BH347" s="284"/>
      <c r="BI347" s="284"/>
      <c r="BJ347" s="284"/>
      <c r="BK347" s="284"/>
      <c r="BL347" s="284"/>
      <c r="BM347" s="284"/>
      <c r="BN347" s="284"/>
      <c r="BO347" s="284"/>
      <c r="BP347" s="284"/>
      <c r="BQ347" s="284"/>
      <c r="BR347" s="284">
        <v>5</v>
      </c>
      <c r="BS347" s="284"/>
      <c r="BT347" s="284"/>
      <c r="BU347" s="284"/>
      <c r="BV347" s="284"/>
      <c r="BW347" s="284"/>
      <c r="BX347" s="284"/>
      <c r="BY347" s="284"/>
      <c r="BZ347" s="284"/>
      <c r="CA347" s="284"/>
      <c r="CB347" s="284"/>
      <c r="CC347" s="284">
        <v>6</v>
      </c>
      <c r="CD347" s="284"/>
      <c r="CE347" s="284"/>
      <c r="CF347" s="284"/>
      <c r="CG347" s="284"/>
      <c r="CH347" s="284"/>
      <c r="CI347" s="284"/>
      <c r="CJ347" s="284"/>
      <c r="CK347" s="284"/>
      <c r="CL347" s="284"/>
      <c r="CM347" s="284"/>
      <c r="CN347" s="284"/>
      <c r="CO347" s="284"/>
      <c r="CP347" s="284">
        <v>7</v>
      </c>
      <c r="CQ347" s="284"/>
      <c r="CR347" s="284"/>
      <c r="CS347" s="284"/>
      <c r="CT347" s="284"/>
      <c r="CU347" s="284"/>
      <c r="CV347" s="284"/>
      <c r="CW347" s="284"/>
      <c r="CX347" s="284"/>
      <c r="CY347" s="284"/>
      <c r="CZ347" s="284"/>
      <c r="DA347" s="284"/>
      <c r="DB347" s="284"/>
      <c r="DC347" s="284"/>
      <c r="DD347" s="284"/>
      <c r="DE347" s="284"/>
      <c r="DF347" s="284"/>
      <c r="DG347" s="284"/>
      <c r="DH347" s="284"/>
      <c r="DI347" s="284"/>
      <c r="DJ347" s="284"/>
      <c r="DK347" s="284"/>
      <c r="DL347" s="284"/>
      <c r="DM347" s="284"/>
      <c r="DN347" s="284"/>
      <c r="DO347" s="284"/>
      <c r="DP347" s="284"/>
      <c r="DQ347" s="284"/>
      <c r="DR347" s="284"/>
      <c r="DS347" s="284"/>
      <c r="DT347" s="284"/>
      <c r="DU347" s="284"/>
      <c r="DV347" s="284"/>
      <c r="DW347" s="284"/>
      <c r="DX347" s="284"/>
      <c r="DY347" s="284"/>
      <c r="DZ347" s="284"/>
      <c r="EA347" s="284"/>
      <c r="EB347" s="284"/>
      <c r="EC347" s="284"/>
      <c r="ED347" s="284"/>
      <c r="EE347" s="284"/>
      <c r="EF347" s="284"/>
      <c r="EG347" s="284"/>
      <c r="EH347" s="284"/>
      <c r="EI347" s="284"/>
      <c r="EJ347" s="284"/>
      <c r="EK347" s="284"/>
      <c r="EL347" s="284"/>
      <c r="EM347" s="284"/>
      <c r="EN347" s="284"/>
      <c r="EO347" s="284"/>
      <c r="EP347" s="284"/>
      <c r="EQ347" s="284"/>
      <c r="ER347" s="284"/>
      <c r="ES347" s="284"/>
      <c r="ET347" s="284"/>
      <c r="EU347" s="284"/>
      <c r="EV347" s="284"/>
      <c r="EW347" s="284"/>
      <c r="EX347" s="284"/>
      <c r="EY347" s="284"/>
      <c r="EZ347" s="284"/>
      <c r="FA347" s="284"/>
      <c r="FB347" s="284"/>
      <c r="FC347" s="284"/>
      <c r="FD347" s="284"/>
      <c r="FE347" s="284"/>
      <c r="FF347" s="284"/>
      <c r="FG347" s="284"/>
      <c r="FH347" s="284"/>
      <c r="FI347" s="284"/>
      <c r="FJ347" s="284"/>
      <c r="FK347" s="284"/>
      <c r="FL347" s="284"/>
      <c r="FM347" s="284"/>
      <c r="FN347" s="284"/>
      <c r="FO347" s="284"/>
      <c r="FP347" s="284"/>
      <c r="FQ347" s="284"/>
      <c r="FR347" s="284"/>
      <c r="FS347" s="284"/>
      <c r="FT347"/>
      <c r="FU347"/>
      <c r="FV347"/>
      <c r="FW347"/>
      <c r="FX347"/>
      <c r="FY347"/>
      <c r="FZ347"/>
      <c r="GA347"/>
    </row>
    <row r="348" spans="1:183" ht="74.25" customHeight="1" hidden="1">
      <c r="A348"/>
      <c r="B348" s="81"/>
      <c r="C348" s="279" t="s">
        <v>171</v>
      </c>
      <c r="D348" s="279"/>
      <c r="E348" s="279"/>
      <c r="F348" s="279"/>
      <c r="G348" s="279"/>
      <c r="H348" s="279"/>
      <c r="I348" s="279"/>
      <c r="J348" s="279"/>
      <c r="K348" s="279"/>
      <c r="L348" s="279"/>
      <c r="M348" s="279"/>
      <c r="N348" s="279"/>
      <c r="O348" s="279"/>
      <c r="P348" s="279"/>
      <c r="Q348" s="279"/>
      <c r="R348" s="279"/>
      <c r="S348" s="279"/>
      <c r="T348" s="279"/>
      <c r="U348" s="279"/>
      <c r="V348" s="279"/>
      <c r="W348" s="279"/>
      <c r="X348" s="279"/>
      <c r="Y348" s="279"/>
      <c r="Z348" s="279"/>
      <c r="AA348" s="279"/>
      <c r="AB348" s="279"/>
      <c r="AC348" s="279"/>
      <c r="AD348" s="279"/>
      <c r="AE348" s="279"/>
      <c r="AF348" s="279"/>
      <c r="AG348" s="279" t="s">
        <v>172</v>
      </c>
      <c r="AH348" s="279"/>
      <c r="AI348" s="279"/>
      <c r="AJ348" s="279"/>
      <c r="AK348" s="279"/>
      <c r="AL348" s="279"/>
      <c r="AM348" s="279"/>
      <c r="AN348" s="279"/>
      <c r="AO348" s="279"/>
      <c r="AP348" s="279"/>
      <c r="AQ348" s="279"/>
      <c r="AR348" s="279"/>
      <c r="AS348" s="279"/>
      <c r="AT348" s="279"/>
      <c r="AU348" s="279"/>
      <c r="AV348" s="279"/>
      <c r="AW348" s="279"/>
      <c r="AX348" s="279"/>
      <c r="AY348" s="279"/>
      <c r="AZ348" s="279"/>
      <c r="BA348" s="279"/>
      <c r="BB348" s="279"/>
      <c r="BC348" s="279"/>
      <c r="BD348" s="279"/>
      <c r="BE348" s="279"/>
      <c r="BF348" s="280">
        <v>360</v>
      </c>
      <c r="BG348" s="280"/>
      <c r="BH348" s="280"/>
      <c r="BI348" s="280"/>
      <c r="BJ348" s="280"/>
      <c r="BK348" s="280"/>
      <c r="BL348" s="280"/>
      <c r="BM348" s="280"/>
      <c r="BN348" s="280"/>
      <c r="BO348" s="280"/>
      <c r="BP348" s="280"/>
      <c r="BQ348" s="280"/>
      <c r="BR348" s="82"/>
      <c r="BS348" s="83"/>
      <c r="BT348" s="83"/>
      <c r="BU348" s="83"/>
      <c r="BV348" s="83"/>
      <c r="BW348" s="83"/>
      <c r="BX348" s="83"/>
      <c r="BY348" s="83"/>
      <c r="BZ348" s="83"/>
      <c r="CA348" s="83"/>
      <c r="CB348" s="84"/>
      <c r="CC348" s="280">
        <v>360</v>
      </c>
      <c r="CD348" s="280"/>
      <c r="CE348" s="280"/>
      <c r="CF348" s="280"/>
      <c r="CG348" s="280"/>
      <c r="CH348" s="280"/>
      <c r="CI348" s="280"/>
      <c r="CJ348" s="280"/>
      <c r="CK348" s="280"/>
      <c r="CL348" s="280"/>
      <c r="CM348" s="280"/>
      <c r="CN348" s="280"/>
      <c r="CO348" s="280"/>
      <c r="CP348" s="279" t="s">
        <v>173</v>
      </c>
      <c r="CQ348" s="279"/>
      <c r="CR348" s="279"/>
      <c r="CS348" s="279"/>
      <c r="CT348" s="279"/>
      <c r="CU348" s="279"/>
      <c r="CV348" s="279"/>
      <c r="CW348" s="279"/>
      <c r="CX348" s="279"/>
      <c r="CY348" s="279"/>
      <c r="CZ348" s="279"/>
      <c r="DA348" s="279"/>
      <c r="DB348" s="279"/>
      <c r="DC348" s="279"/>
      <c r="DD348" s="279"/>
      <c r="DE348" s="279"/>
      <c r="DF348" s="279"/>
      <c r="DG348" s="279"/>
      <c r="DH348" s="279"/>
      <c r="DI348" s="279"/>
      <c r="DJ348" s="279"/>
      <c r="DK348" s="279"/>
      <c r="DL348" s="279"/>
      <c r="DM348" s="279"/>
      <c r="DN348" s="279"/>
      <c r="DO348" s="279"/>
      <c r="DP348" s="279"/>
      <c r="DQ348" s="279"/>
      <c r="DR348" s="279"/>
      <c r="DS348" s="279"/>
      <c r="DT348" s="279"/>
      <c r="DU348" s="279"/>
      <c r="DV348" s="279"/>
      <c r="DW348" s="279"/>
      <c r="DX348" s="279"/>
      <c r="DY348" s="279"/>
      <c r="DZ348" s="279"/>
      <c r="EA348" s="279"/>
      <c r="EB348" s="279"/>
      <c r="EC348" s="279"/>
      <c r="ED348" s="279"/>
      <c r="EE348" s="279"/>
      <c r="EF348" s="279"/>
      <c r="EG348" s="279"/>
      <c r="EH348" s="279"/>
      <c r="EI348" s="279"/>
      <c r="EJ348" s="279"/>
      <c r="EK348" s="279"/>
      <c r="EL348" s="279"/>
      <c r="EM348" s="279"/>
      <c r="EN348" s="279"/>
      <c r="EO348" s="279"/>
      <c r="EP348" s="279"/>
      <c r="EQ348" s="279"/>
      <c r="ER348" s="279"/>
      <c r="ES348" s="279"/>
      <c r="ET348" s="279"/>
      <c r="EU348" s="279"/>
      <c r="EV348" s="279"/>
      <c r="EW348" s="279"/>
      <c r="EX348" s="279"/>
      <c r="EY348" s="279"/>
      <c r="EZ348" s="279"/>
      <c r="FA348" s="279"/>
      <c r="FB348" s="279"/>
      <c r="FC348" s="279"/>
      <c r="FD348" s="279"/>
      <c r="FE348" s="279"/>
      <c r="FF348" s="279"/>
      <c r="FG348" s="279"/>
      <c r="FH348" s="279"/>
      <c r="FI348" s="279"/>
      <c r="FJ348" s="279"/>
      <c r="FK348" s="279"/>
      <c r="FL348" s="279"/>
      <c r="FM348" s="279"/>
      <c r="FN348" s="279"/>
      <c r="FO348" s="279"/>
      <c r="FP348" s="279"/>
      <c r="FQ348" s="279"/>
      <c r="FR348" s="279"/>
      <c r="FS348" s="279"/>
      <c r="FT348"/>
      <c r="FU348"/>
      <c r="FV348"/>
      <c r="FW348"/>
      <c r="FX348"/>
      <c r="FY348"/>
      <c r="FZ348"/>
      <c r="GA348"/>
    </row>
    <row r="349" spans="1:183" ht="11.25" customHeight="1" hidden="1">
      <c r="A349"/>
      <c r="B349" s="81"/>
      <c r="C349" s="279" t="s">
        <v>41</v>
      </c>
      <c r="D349" s="279"/>
      <c r="E349" s="279"/>
      <c r="F349" s="279"/>
      <c r="G349" s="279"/>
      <c r="H349" s="279"/>
      <c r="I349" s="279"/>
      <c r="J349" s="279"/>
      <c r="K349" s="279"/>
      <c r="L349" s="279"/>
      <c r="M349" s="279"/>
      <c r="N349" s="279"/>
      <c r="O349" s="279"/>
      <c r="P349" s="279"/>
      <c r="Q349" s="279"/>
      <c r="R349" s="279"/>
      <c r="S349" s="279"/>
      <c r="T349" s="279"/>
      <c r="U349" s="279"/>
      <c r="V349" s="279"/>
      <c r="W349" s="279"/>
      <c r="X349" s="279"/>
      <c r="Y349" s="279"/>
      <c r="Z349" s="279"/>
      <c r="AA349" s="279"/>
      <c r="AB349" s="279"/>
      <c r="AC349" s="279"/>
      <c r="AD349" s="279"/>
      <c r="AE349" s="279"/>
      <c r="AF349" s="279"/>
      <c r="AG349" s="279"/>
      <c r="AH349" s="279"/>
      <c r="AI349" s="279"/>
      <c r="AJ349" s="279"/>
      <c r="AK349" s="279"/>
      <c r="AL349" s="279"/>
      <c r="AM349" s="279"/>
      <c r="AN349" s="279"/>
      <c r="AO349" s="279"/>
      <c r="AP349" s="279"/>
      <c r="AQ349" s="279"/>
      <c r="AR349" s="279"/>
      <c r="AS349" s="279"/>
      <c r="AT349" s="279"/>
      <c r="AU349" s="279"/>
      <c r="AV349" s="279"/>
      <c r="AW349" s="279"/>
      <c r="AX349" s="279"/>
      <c r="AY349" s="279"/>
      <c r="AZ349" s="279"/>
      <c r="BA349" s="279"/>
      <c r="BB349" s="279"/>
      <c r="BC349" s="279"/>
      <c r="BD349" s="279"/>
      <c r="BE349" s="279"/>
      <c r="BF349" s="280">
        <v>190</v>
      </c>
      <c r="BG349" s="280"/>
      <c r="BH349" s="280"/>
      <c r="BI349" s="280"/>
      <c r="BJ349" s="280"/>
      <c r="BK349" s="280"/>
      <c r="BL349" s="280"/>
      <c r="BM349" s="280"/>
      <c r="BN349" s="280"/>
      <c r="BO349" s="280"/>
      <c r="BP349" s="280"/>
      <c r="BQ349" s="280"/>
      <c r="BR349" s="82"/>
      <c r="BS349" s="83"/>
      <c r="BT349" s="83"/>
      <c r="BU349" s="83"/>
      <c r="BV349" s="83"/>
      <c r="BW349" s="83"/>
      <c r="BX349" s="83"/>
      <c r="BY349" s="83"/>
      <c r="BZ349" s="83"/>
      <c r="CA349" s="83"/>
      <c r="CB349" s="84"/>
      <c r="CC349" s="280">
        <v>190</v>
      </c>
      <c r="CD349" s="280"/>
      <c r="CE349" s="280"/>
      <c r="CF349" s="280"/>
      <c r="CG349" s="280"/>
      <c r="CH349" s="280"/>
      <c r="CI349" s="280"/>
      <c r="CJ349" s="280"/>
      <c r="CK349" s="280"/>
      <c r="CL349" s="280"/>
      <c r="CM349" s="280"/>
      <c r="CN349" s="280"/>
      <c r="CO349" s="280"/>
      <c r="CP349" s="279"/>
      <c r="CQ349" s="279"/>
      <c r="CR349" s="279"/>
      <c r="CS349" s="279"/>
      <c r="CT349" s="279"/>
      <c r="CU349" s="279"/>
      <c r="CV349" s="279"/>
      <c r="CW349" s="279"/>
      <c r="CX349" s="279"/>
      <c r="CY349" s="279"/>
      <c r="CZ349" s="279"/>
      <c r="DA349" s="279"/>
      <c r="DB349" s="279"/>
      <c r="DC349" s="279"/>
      <c r="DD349" s="279"/>
      <c r="DE349" s="279"/>
      <c r="DF349" s="279"/>
      <c r="DG349" s="279"/>
      <c r="DH349" s="279"/>
      <c r="DI349" s="279"/>
      <c r="DJ349" s="279"/>
      <c r="DK349" s="279"/>
      <c r="DL349" s="279"/>
      <c r="DM349" s="279"/>
      <c r="DN349" s="279"/>
      <c r="DO349" s="279"/>
      <c r="DP349" s="279"/>
      <c r="DQ349" s="279"/>
      <c r="DR349" s="279"/>
      <c r="DS349" s="279"/>
      <c r="DT349" s="279"/>
      <c r="DU349" s="279"/>
      <c r="DV349" s="279"/>
      <c r="DW349" s="279"/>
      <c r="DX349" s="279"/>
      <c r="DY349" s="279"/>
      <c r="DZ349" s="279"/>
      <c r="EA349" s="279"/>
      <c r="EB349" s="279"/>
      <c r="EC349" s="279"/>
      <c r="ED349" s="279"/>
      <c r="EE349" s="279"/>
      <c r="EF349" s="279"/>
      <c r="EG349" s="279"/>
      <c r="EH349" s="279"/>
      <c r="EI349" s="279"/>
      <c r="EJ349" s="279"/>
      <c r="EK349" s="279"/>
      <c r="EL349" s="279"/>
      <c r="EM349" s="279"/>
      <c r="EN349" s="279"/>
      <c r="EO349" s="279"/>
      <c r="EP349" s="279"/>
      <c r="EQ349" s="279"/>
      <c r="ER349" s="279"/>
      <c r="ES349" s="279"/>
      <c r="ET349" s="279"/>
      <c r="EU349" s="279"/>
      <c r="EV349" s="279"/>
      <c r="EW349" s="279"/>
      <c r="EX349" s="279"/>
      <c r="EY349" s="279"/>
      <c r="EZ349" s="279"/>
      <c r="FA349" s="279"/>
      <c r="FB349" s="279"/>
      <c r="FC349" s="279"/>
      <c r="FD349" s="279"/>
      <c r="FE349" s="279"/>
      <c r="FF349" s="279"/>
      <c r="FG349" s="279"/>
      <c r="FH349" s="279"/>
      <c r="FI349" s="279"/>
      <c r="FJ349" s="279"/>
      <c r="FK349" s="279"/>
      <c r="FL349" s="279"/>
      <c r="FM349" s="279"/>
      <c r="FN349" s="279"/>
      <c r="FO349" s="279"/>
      <c r="FP349" s="279"/>
      <c r="FQ349" s="279"/>
      <c r="FR349" s="279"/>
      <c r="FS349" s="279"/>
      <c r="FT349"/>
      <c r="FU349"/>
      <c r="FV349"/>
      <c r="FW349"/>
      <c r="FX349"/>
      <c r="FY349"/>
      <c r="FZ349"/>
      <c r="GA349"/>
    </row>
    <row r="350" spans="1:183" ht="11.25" customHeight="1" hidden="1">
      <c r="A350"/>
      <c r="B350" s="81"/>
      <c r="C350" s="279" t="s">
        <v>42</v>
      </c>
      <c r="D350" s="279"/>
      <c r="E350" s="279"/>
      <c r="F350" s="279"/>
      <c r="G350" s="279"/>
      <c r="H350" s="279"/>
      <c r="I350" s="279"/>
      <c r="J350" s="279"/>
      <c r="K350" s="279"/>
      <c r="L350" s="279"/>
      <c r="M350" s="279"/>
      <c r="N350" s="279"/>
      <c r="O350" s="279"/>
      <c r="P350" s="279"/>
      <c r="Q350" s="279"/>
      <c r="R350" s="279"/>
      <c r="S350" s="279"/>
      <c r="T350" s="279"/>
      <c r="U350" s="279"/>
      <c r="V350" s="279"/>
      <c r="W350" s="279"/>
      <c r="X350" s="279"/>
      <c r="Y350" s="279"/>
      <c r="Z350" s="279"/>
      <c r="AA350" s="279"/>
      <c r="AB350" s="279"/>
      <c r="AC350" s="279"/>
      <c r="AD350" s="279"/>
      <c r="AE350" s="279"/>
      <c r="AF350" s="279"/>
      <c r="AG350" s="279"/>
      <c r="AH350" s="279"/>
      <c r="AI350" s="279"/>
      <c r="AJ350" s="279"/>
      <c r="AK350" s="279"/>
      <c r="AL350" s="279"/>
      <c r="AM350" s="279"/>
      <c r="AN350" s="279"/>
      <c r="AO350" s="279"/>
      <c r="AP350" s="279"/>
      <c r="AQ350" s="279"/>
      <c r="AR350" s="279"/>
      <c r="AS350" s="279"/>
      <c r="AT350" s="279"/>
      <c r="AU350" s="279"/>
      <c r="AV350" s="279"/>
      <c r="AW350" s="279"/>
      <c r="AX350" s="279"/>
      <c r="AY350" s="279"/>
      <c r="AZ350" s="279"/>
      <c r="BA350" s="279"/>
      <c r="BB350" s="279"/>
      <c r="BC350" s="279"/>
      <c r="BD350" s="279"/>
      <c r="BE350" s="279"/>
      <c r="BF350" s="280">
        <v>170</v>
      </c>
      <c r="BG350" s="280"/>
      <c r="BH350" s="280"/>
      <c r="BI350" s="280"/>
      <c r="BJ350" s="280"/>
      <c r="BK350" s="280"/>
      <c r="BL350" s="280"/>
      <c r="BM350" s="280"/>
      <c r="BN350" s="280"/>
      <c r="BO350" s="280"/>
      <c r="BP350" s="280"/>
      <c r="BQ350" s="280"/>
      <c r="BR350" s="82"/>
      <c r="BS350" s="83"/>
      <c r="BT350" s="83"/>
      <c r="BU350" s="83"/>
      <c r="BV350" s="83"/>
      <c r="BW350" s="83"/>
      <c r="BX350" s="83"/>
      <c r="BY350" s="83"/>
      <c r="BZ350" s="83"/>
      <c r="CA350" s="83"/>
      <c r="CB350" s="84"/>
      <c r="CC350" s="280">
        <v>170</v>
      </c>
      <c r="CD350" s="280"/>
      <c r="CE350" s="280"/>
      <c r="CF350" s="280"/>
      <c r="CG350" s="280"/>
      <c r="CH350" s="280"/>
      <c r="CI350" s="280"/>
      <c r="CJ350" s="280"/>
      <c r="CK350" s="280"/>
      <c r="CL350" s="280"/>
      <c r="CM350" s="280"/>
      <c r="CN350" s="280"/>
      <c r="CO350" s="280"/>
      <c r="CP350" s="279"/>
      <c r="CQ350" s="279"/>
      <c r="CR350" s="279"/>
      <c r="CS350" s="279"/>
      <c r="CT350" s="279"/>
      <c r="CU350" s="279"/>
      <c r="CV350" s="279"/>
      <c r="CW350" s="279"/>
      <c r="CX350" s="279"/>
      <c r="CY350" s="279"/>
      <c r="CZ350" s="279"/>
      <c r="DA350" s="279"/>
      <c r="DB350" s="279"/>
      <c r="DC350" s="279"/>
      <c r="DD350" s="279"/>
      <c r="DE350" s="279"/>
      <c r="DF350" s="279"/>
      <c r="DG350" s="279"/>
      <c r="DH350" s="279"/>
      <c r="DI350" s="279"/>
      <c r="DJ350" s="279"/>
      <c r="DK350" s="279"/>
      <c r="DL350" s="279"/>
      <c r="DM350" s="279"/>
      <c r="DN350" s="279"/>
      <c r="DO350" s="279"/>
      <c r="DP350" s="279"/>
      <c r="DQ350" s="279"/>
      <c r="DR350" s="279"/>
      <c r="DS350" s="279"/>
      <c r="DT350" s="279"/>
      <c r="DU350" s="279"/>
      <c r="DV350" s="279"/>
      <c r="DW350" s="279"/>
      <c r="DX350" s="279"/>
      <c r="DY350" s="279"/>
      <c r="DZ350" s="279"/>
      <c r="EA350" s="279"/>
      <c r="EB350" s="279"/>
      <c r="EC350" s="279"/>
      <c r="ED350" s="279"/>
      <c r="EE350" s="279"/>
      <c r="EF350" s="279"/>
      <c r="EG350" s="279"/>
      <c r="EH350" s="279"/>
      <c r="EI350" s="279"/>
      <c r="EJ350" s="279"/>
      <c r="EK350" s="279"/>
      <c r="EL350" s="279"/>
      <c r="EM350" s="279"/>
      <c r="EN350" s="279"/>
      <c r="EO350" s="279"/>
      <c r="EP350" s="279"/>
      <c r="EQ350" s="279"/>
      <c r="ER350" s="279"/>
      <c r="ES350" s="279"/>
      <c r="ET350" s="279"/>
      <c r="EU350" s="279"/>
      <c r="EV350" s="279"/>
      <c r="EW350" s="279"/>
      <c r="EX350" s="279"/>
      <c r="EY350" s="279"/>
      <c r="EZ350" s="279"/>
      <c r="FA350" s="279"/>
      <c r="FB350" s="279"/>
      <c r="FC350" s="279"/>
      <c r="FD350" s="279"/>
      <c r="FE350" s="279"/>
      <c r="FF350" s="279"/>
      <c r="FG350" s="279"/>
      <c r="FH350" s="279"/>
      <c r="FI350" s="279"/>
      <c r="FJ350" s="279"/>
      <c r="FK350" s="279"/>
      <c r="FL350" s="279"/>
      <c r="FM350" s="279"/>
      <c r="FN350" s="279"/>
      <c r="FO350" s="279"/>
      <c r="FP350" s="279"/>
      <c r="FQ350" s="279"/>
      <c r="FR350" s="279"/>
      <c r="FS350" s="279"/>
      <c r="FT350"/>
      <c r="FU350"/>
      <c r="FV350"/>
      <c r="FW350"/>
      <c r="FX350"/>
      <c r="FY350"/>
      <c r="FZ350"/>
      <c r="GA350"/>
    </row>
    <row r="351" spans="1:183" ht="11.25" customHeight="1" hidden="1">
      <c r="A351"/>
      <c r="B351" s="105"/>
      <c r="C351" s="281" t="s">
        <v>154</v>
      </c>
      <c r="D351" s="281"/>
      <c r="E351" s="281"/>
      <c r="F351" s="281"/>
      <c r="G351" s="281"/>
      <c r="H351" s="281"/>
      <c r="I351" s="281"/>
      <c r="J351" s="281"/>
      <c r="K351" s="281"/>
      <c r="L351" s="281"/>
      <c r="M351" s="281"/>
      <c r="N351" s="281"/>
      <c r="O351" s="281"/>
      <c r="P351" s="281"/>
      <c r="Q351" s="281"/>
      <c r="R351" s="281"/>
      <c r="S351" s="281"/>
      <c r="T351" s="281"/>
      <c r="U351" s="281"/>
      <c r="V351" s="281"/>
      <c r="W351" s="281"/>
      <c r="X351" s="281"/>
      <c r="Y351" s="281"/>
      <c r="Z351" s="281"/>
      <c r="AA351" s="281"/>
      <c r="AB351" s="281"/>
      <c r="AC351" s="281"/>
      <c r="AD351" s="281"/>
      <c r="AE351" s="281"/>
      <c r="AF351" s="281"/>
      <c r="AG351" s="282"/>
      <c r="AH351" s="282"/>
      <c r="AI351" s="282"/>
      <c r="AJ351" s="282"/>
      <c r="AK351" s="282"/>
      <c r="AL351" s="282"/>
      <c r="AM351" s="282"/>
      <c r="AN351" s="282"/>
      <c r="AO351" s="282"/>
      <c r="AP351" s="282"/>
      <c r="AQ351" s="282"/>
      <c r="AR351" s="282"/>
      <c r="AS351" s="282"/>
      <c r="AT351" s="282"/>
      <c r="AU351" s="282"/>
      <c r="AV351" s="282"/>
      <c r="AW351" s="282"/>
      <c r="AX351" s="282"/>
      <c r="AY351" s="282"/>
      <c r="AZ351" s="282"/>
      <c r="BA351" s="282"/>
      <c r="BB351" s="282"/>
      <c r="BC351" s="282"/>
      <c r="BD351" s="282"/>
      <c r="BE351" s="282"/>
      <c r="BF351" s="283">
        <v>360</v>
      </c>
      <c r="BG351" s="283"/>
      <c r="BH351" s="283"/>
      <c r="BI351" s="283"/>
      <c r="BJ351" s="283"/>
      <c r="BK351" s="283"/>
      <c r="BL351" s="283"/>
      <c r="BM351" s="283"/>
      <c r="BN351" s="283"/>
      <c r="BO351" s="283"/>
      <c r="BP351" s="283"/>
      <c r="BQ351" s="283"/>
      <c r="BR351" s="46"/>
      <c r="BS351" s="47"/>
      <c r="BT351" s="47"/>
      <c r="BU351" s="47"/>
      <c r="BV351" s="47"/>
      <c r="BW351" s="47"/>
      <c r="BX351" s="47"/>
      <c r="BY351" s="47"/>
      <c r="BZ351" s="47"/>
      <c r="CA351" s="47"/>
      <c r="CB351" s="48"/>
      <c r="CC351" s="283">
        <v>360</v>
      </c>
      <c r="CD351" s="283"/>
      <c r="CE351" s="283"/>
      <c r="CF351" s="283"/>
      <c r="CG351" s="283"/>
      <c r="CH351" s="283"/>
      <c r="CI351" s="283"/>
      <c r="CJ351" s="283"/>
      <c r="CK351" s="283"/>
      <c r="CL351" s="283"/>
      <c r="CM351" s="283"/>
      <c r="CN351" s="283"/>
      <c r="CO351" s="283"/>
      <c r="CP351" s="282"/>
      <c r="CQ351" s="282"/>
      <c r="CR351" s="282"/>
      <c r="CS351" s="282"/>
      <c r="CT351" s="282"/>
      <c r="CU351" s="282"/>
      <c r="CV351" s="282"/>
      <c r="CW351" s="282"/>
      <c r="CX351" s="282"/>
      <c r="CY351" s="282"/>
      <c r="CZ351" s="282"/>
      <c r="DA351" s="282"/>
      <c r="DB351" s="282"/>
      <c r="DC351" s="282"/>
      <c r="DD351" s="282"/>
      <c r="DE351" s="282"/>
      <c r="DF351" s="282"/>
      <c r="DG351" s="282"/>
      <c r="DH351" s="282"/>
      <c r="DI351" s="282"/>
      <c r="DJ351" s="282"/>
      <c r="DK351" s="282"/>
      <c r="DL351" s="282"/>
      <c r="DM351" s="282"/>
      <c r="DN351" s="282"/>
      <c r="DO351" s="282"/>
      <c r="DP351" s="282"/>
      <c r="DQ351" s="282"/>
      <c r="DR351" s="282"/>
      <c r="DS351" s="282"/>
      <c r="DT351" s="282"/>
      <c r="DU351" s="282"/>
      <c r="DV351" s="282"/>
      <c r="DW351" s="282"/>
      <c r="DX351" s="282"/>
      <c r="DY351" s="282"/>
      <c r="DZ351" s="282"/>
      <c r="EA351" s="282"/>
      <c r="EB351" s="282"/>
      <c r="EC351" s="282"/>
      <c r="ED351" s="282"/>
      <c r="EE351" s="282"/>
      <c r="EF351" s="282"/>
      <c r="EG351" s="282"/>
      <c r="EH351" s="282"/>
      <c r="EI351" s="282"/>
      <c r="EJ351" s="282"/>
      <c r="EK351" s="282"/>
      <c r="EL351" s="282"/>
      <c r="EM351" s="282"/>
      <c r="EN351" s="282"/>
      <c r="EO351" s="282"/>
      <c r="EP351" s="282"/>
      <c r="EQ351" s="282"/>
      <c r="ER351" s="282"/>
      <c r="ES351" s="282"/>
      <c r="ET351" s="282"/>
      <c r="EU351" s="282"/>
      <c r="EV351" s="282"/>
      <c r="EW351" s="282"/>
      <c r="EX351" s="282"/>
      <c r="EY351" s="282"/>
      <c r="EZ351" s="282"/>
      <c r="FA351" s="282"/>
      <c r="FB351" s="282"/>
      <c r="FC351" s="282"/>
      <c r="FD351" s="282"/>
      <c r="FE351" s="282"/>
      <c r="FF351" s="282"/>
      <c r="FG351" s="282"/>
      <c r="FH351" s="282"/>
      <c r="FI351" s="282"/>
      <c r="FJ351" s="282"/>
      <c r="FK351" s="282"/>
      <c r="FL351" s="282"/>
      <c r="FM351" s="282"/>
      <c r="FN351" s="282"/>
      <c r="FO351" s="282"/>
      <c r="FP351" s="282"/>
      <c r="FQ351" s="282"/>
      <c r="FR351" s="282"/>
      <c r="FS351" s="282"/>
      <c r="FT351"/>
      <c r="FU351"/>
      <c r="FV351"/>
      <c r="FW351"/>
      <c r="FX351"/>
      <c r="FY351"/>
      <c r="FZ351"/>
      <c r="GA351"/>
    </row>
    <row r="353" spans="1:183" ht="11.2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</row>
    <row r="354" spans="2:169" s="88" customFormat="1" ht="11.25" customHeight="1">
      <c r="B354" s="275" t="s">
        <v>206</v>
      </c>
      <c r="C354" s="275"/>
      <c r="D354" s="275"/>
      <c r="E354" s="275"/>
      <c r="F354" s="275"/>
      <c r="G354" s="275"/>
      <c r="H354" s="275"/>
      <c r="I354" s="275"/>
      <c r="J354" s="275"/>
      <c r="K354" s="275"/>
      <c r="L354" s="275"/>
      <c r="M354" s="275"/>
      <c r="N354" s="275"/>
      <c r="O354" s="275"/>
      <c r="P354" s="275"/>
      <c r="Q354" s="275"/>
      <c r="R354" s="275"/>
      <c r="S354" s="275"/>
      <c r="T354" s="275"/>
      <c r="U354" s="275"/>
      <c r="V354" s="275"/>
      <c r="W354" s="275"/>
      <c r="X354" s="275"/>
      <c r="Y354" s="275"/>
      <c r="Z354" s="275"/>
      <c r="AA354" s="275"/>
      <c r="AB354" s="275"/>
      <c r="AC354" s="275"/>
      <c r="AD354" s="275"/>
      <c r="AE354" s="275"/>
      <c r="AF354" s="275"/>
      <c r="AG354" s="275"/>
      <c r="AH354" s="275"/>
      <c r="AI354" s="275"/>
      <c r="AJ354" s="275"/>
      <c r="AK354" s="275"/>
      <c r="AL354" s="275"/>
      <c r="AM354" s="275"/>
      <c r="AN354" s="275"/>
      <c r="AO354" s="275"/>
      <c r="AP354" s="275"/>
      <c r="AQ354" s="275"/>
      <c r="AR354" s="275"/>
      <c r="AS354" s="275"/>
      <c r="AT354" s="275"/>
      <c r="AU354" s="275"/>
      <c r="AV354" s="275"/>
      <c r="AW354" s="275"/>
      <c r="AX354" s="275"/>
      <c r="AY354" s="275"/>
      <c r="AZ354" s="275"/>
      <c r="BA354" s="275"/>
      <c r="BB354" s="275"/>
      <c r="BC354" s="275"/>
      <c r="BD354" s="275"/>
      <c r="BE354" s="275"/>
      <c r="BF354" s="275"/>
      <c r="BG354" s="275"/>
      <c r="BH354" s="275"/>
      <c r="BI354" s="275"/>
      <c r="BJ354" s="275"/>
      <c r="BK354" s="275"/>
      <c r="BL354" s="275"/>
      <c r="BM354" s="275"/>
      <c r="BN354" s="275"/>
      <c r="BO354" s="275"/>
      <c r="BP354" s="275"/>
      <c r="BQ354" s="275"/>
      <c r="BR354" s="275"/>
      <c r="BS354" s="275"/>
      <c r="BT354" s="275"/>
      <c r="BU354" s="275"/>
      <c r="BV354" s="275"/>
      <c r="BW354" s="275"/>
      <c r="BX354" s="275"/>
      <c r="BY354" s="275"/>
      <c r="BZ354" s="275"/>
      <c r="CA354" s="275"/>
      <c r="CB354" s="275"/>
      <c r="CC354" s="275"/>
      <c r="CD354" s="275"/>
      <c r="CE354" s="275"/>
      <c r="CF354" s="275"/>
      <c r="CG354" s="275"/>
      <c r="CH354" s="275"/>
      <c r="CI354" s="275"/>
      <c r="CJ354" s="275"/>
      <c r="CK354" s="275"/>
      <c r="CL354" s="275"/>
      <c r="CM354" s="275"/>
      <c r="CN354" s="275"/>
      <c r="CO354" s="275"/>
      <c r="CP354" s="275"/>
      <c r="CQ354" s="275"/>
      <c r="CR354" s="275"/>
      <c r="CS354" s="275"/>
      <c r="CT354" s="275"/>
      <c r="CU354" s="275"/>
      <c r="CV354" s="275"/>
      <c r="CW354" s="275"/>
      <c r="CX354" s="275"/>
      <c r="CY354" s="275"/>
      <c r="CZ354" s="275"/>
      <c r="DA354" s="275"/>
      <c r="DB354" s="275"/>
      <c r="DC354" s="275"/>
      <c r="DD354" s="275"/>
      <c r="DE354" s="275"/>
      <c r="DF354" s="275"/>
      <c r="DG354" s="275"/>
      <c r="DH354" s="275"/>
      <c r="DI354" s="275"/>
      <c r="DJ354" s="275"/>
      <c r="DK354" s="275"/>
      <c r="DL354" s="275"/>
      <c r="DM354" s="275"/>
      <c r="DN354" s="275"/>
      <c r="DO354" s="275"/>
      <c r="DP354" s="275"/>
      <c r="DQ354" s="275"/>
      <c r="DR354" s="275"/>
      <c r="DS354" s="275"/>
      <c r="DT354" s="275"/>
      <c r="DU354" s="275"/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5"/>
      <c r="EJ354" s="275"/>
      <c r="EK354" s="275"/>
      <c r="EL354" s="275"/>
      <c r="EM354" s="275"/>
      <c r="EN354" s="275"/>
      <c r="EO354" s="275"/>
      <c r="EP354" s="275"/>
      <c r="EQ354" s="275"/>
      <c r="ER354" s="275"/>
      <c r="ES354" s="275"/>
      <c r="ET354" s="275"/>
      <c r="EU354" s="275"/>
      <c r="EV354" s="275"/>
      <c r="EW354" s="275"/>
      <c r="EX354" s="275"/>
      <c r="EY354" s="275"/>
      <c r="EZ354" s="275"/>
      <c r="FA354" s="275"/>
      <c r="FB354" s="275"/>
      <c r="FC354" s="275"/>
      <c r="FD354" s="275"/>
      <c r="FE354" s="275"/>
      <c r="FF354" s="275"/>
      <c r="FG354" s="275"/>
      <c r="FH354" s="275"/>
      <c r="FI354" s="275"/>
      <c r="FJ354" s="275"/>
      <c r="FK354" s="275"/>
      <c r="FL354" s="275"/>
      <c r="FM354" s="275"/>
    </row>
    <row r="355" s="88" customFormat="1" ht="11.25" customHeight="1"/>
    <row r="356" s="88" customFormat="1" ht="11.25" customHeight="1"/>
    <row r="357" spans="2:174" s="88" customFormat="1" ht="21.75" customHeight="1">
      <c r="B357" s="276" t="s">
        <v>207</v>
      </c>
      <c r="C357" s="277"/>
      <c r="D357" s="277"/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  <c r="AA357" s="277"/>
      <c r="AB357" s="277"/>
      <c r="AC357" s="277"/>
      <c r="AD357" s="277"/>
      <c r="AE357" s="277"/>
      <c r="AF357" s="277"/>
      <c r="AG357" s="277"/>
      <c r="AH357" s="277"/>
      <c r="AI357" s="277"/>
      <c r="AJ357" s="277"/>
      <c r="AK357" s="277"/>
      <c r="AL357" s="277"/>
      <c r="AM357" s="277"/>
      <c r="AN357" s="277"/>
      <c r="AO357" s="277"/>
      <c r="AP357" s="277"/>
      <c r="AQ357" s="277"/>
      <c r="AR357" s="277"/>
      <c r="AS357" s="277"/>
      <c r="AT357" s="277"/>
      <c r="AU357" s="277"/>
      <c r="AV357" s="277"/>
      <c r="AW357" s="277"/>
      <c r="AX357" s="277"/>
      <c r="AY357" s="277"/>
      <c r="AZ357" s="277"/>
      <c r="BA357" s="277"/>
      <c r="BB357" s="277"/>
      <c r="BC357" s="277"/>
      <c r="BD357" s="277"/>
      <c r="BE357" s="277"/>
      <c r="BF357" s="277"/>
      <c r="BG357" s="277"/>
      <c r="BH357" s="277"/>
      <c r="BI357" s="277"/>
      <c r="BJ357" s="277"/>
      <c r="BK357" s="277"/>
      <c r="BL357" s="277"/>
      <c r="BM357" s="277"/>
      <c r="BN357" s="277"/>
      <c r="BO357" s="277"/>
      <c r="BP357" s="277"/>
      <c r="BQ357" s="277"/>
      <c r="BR357" s="277"/>
      <c r="BS357" s="277"/>
      <c r="BT357" s="277"/>
      <c r="BU357" s="277"/>
      <c r="BV357" s="277"/>
      <c r="BW357" s="277"/>
      <c r="BX357" s="277"/>
      <c r="BY357" s="277"/>
      <c r="BZ357" s="277"/>
      <c r="CA357" s="277"/>
      <c r="CB357" s="277"/>
      <c r="CC357" s="277"/>
      <c r="CD357" s="277"/>
      <c r="CE357" s="277"/>
      <c r="CF357" s="277"/>
      <c r="CG357" s="277"/>
      <c r="CH357" s="277"/>
      <c r="CI357" s="277"/>
      <c r="CJ357" s="277"/>
      <c r="CK357" s="277"/>
      <c r="CL357" s="277"/>
      <c r="CM357" s="277"/>
      <c r="CN357" s="277"/>
      <c r="CO357" s="277"/>
      <c r="CP357" s="277"/>
      <c r="CQ357" s="277"/>
      <c r="CR357" s="277"/>
      <c r="CS357" s="277"/>
      <c r="CT357" s="277"/>
      <c r="CU357" s="277"/>
      <c r="CV357" s="277"/>
      <c r="CW357" s="277"/>
      <c r="CX357" s="277"/>
      <c r="CY357" s="277"/>
      <c r="CZ357" s="277"/>
      <c r="DA357" s="277"/>
      <c r="DB357" s="277"/>
      <c r="DC357" s="277"/>
      <c r="DD357" s="277"/>
      <c r="DE357" s="277"/>
      <c r="DF357" s="277"/>
      <c r="DG357" s="277"/>
      <c r="DH357" s="277"/>
      <c r="DI357" s="277"/>
      <c r="DJ357" s="277"/>
      <c r="DK357" s="277"/>
      <c r="DL357" s="277"/>
      <c r="DM357" s="277"/>
      <c r="DN357" s="277"/>
      <c r="DO357" s="277"/>
      <c r="DP357" s="277"/>
      <c r="DQ357" s="277"/>
      <c r="DR357" s="277"/>
      <c r="DS357" s="277"/>
      <c r="DT357" s="277"/>
      <c r="DU357" s="277"/>
      <c r="DV357" s="277"/>
      <c r="DW357" s="277"/>
      <c r="DX357" s="277"/>
      <c r="DY357" s="277"/>
      <c r="DZ357" s="277"/>
      <c r="EA357" s="277"/>
      <c r="EB357" s="277"/>
      <c r="EC357" s="277"/>
      <c r="ED357" s="277"/>
      <c r="EE357" s="277"/>
      <c r="EF357" s="277"/>
      <c r="EG357" s="277"/>
      <c r="EH357" s="277"/>
      <c r="EI357" s="277"/>
      <c r="EJ357" s="277"/>
      <c r="EK357" s="277"/>
      <c r="EL357" s="277"/>
      <c r="EM357" s="277"/>
      <c r="EN357" s="277"/>
      <c r="EO357" s="277"/>
      <c r="EP357" s="277"/>
      <c r="EQ357" s="277"/>
      <c r="ER357" s="277"/>
      <c r="ES357" s="277"/>
      <c r="ET357" s="277"/>
      <c r="EU357" s="277"/>
      <c r="EV357" s="277"/>
      <c r="EW357" s="277"/>
      <c r="EX357" s="277"/>
      <c r="EY357" s="277"/>
      <c r="EZ357" s="277"/>
      <c r="FA357" s="277"/>
      <c r="FB357" s="277"/>
      <c r="FC357" s="277"/>
      <c r="FD357" s="277"/>
      <c r="FE357" s="277"/>
      <c r="FF357" s="277"/>
      <c r="FG357" s="277"/>
      <c r="FH357" s="277"/>
      <c r="FI357" s="277"/>
      <c r="FJ357" s="277"/>
      <c r="FK357" s="277"/>
      <c r="FL357" s="277"/>
      <c r="FM357" s="277"/>
      <c r="FN357" s="277"/>
      <c r="FO357" s="277"/>
      <c r="FP357" s="277"/>
      <c r="FQ357" s="277"/>
      <c r="FR357" s="277"/>
    </row>
    <row r="358" s="88" customFormat="1" ht="11.25" customHeight="1"/>
    <row r="359" s="88" customFormat="1" ht="11.25" customHeight="1"/>
    <row r="360" spans="2:169" s="88" customFormat="1" ht="21.75" customHeight="1">
      <c r="B360" s="275" t="s">
        <v>208</v>
      </c>
      <c r="C360" s="275"/>
      <c r="D360" s="275"/>
      <c r="E360" s="275"/>
      <c r="F360" s="275"/>
      <c r="G360" s="275"/>
      <c r="H360" s="275"/>
      <c r="I360" s="275"/>
      <c r="J360" s="275"/>
      <c r="K360" s="275"/>
      <c r="L360" s="275"/>
      <c r="M360" s="275"/>
      <c r="N360" s="275"/>
      <c r="O360" s="275"/>
      <c r="P360" s="275"/>
      <c r="Q360" s="275"/>
      <c r="R360" s="275"/>
      <c r="S360" s="275"/>
      <c r="T360" s="275"/>
      <c r="U360" s="275"/>
      <c r="V360" s="275"/>
      <c r="W360" s="275"/>
      <c r="X360" s="275"/>
      <c r="Y360" s="275"/>
      <c r="Z360" s="275"/>
      <c r="AA360" s="275"/>
      <c r="AB360" s="275"/>
      <c r="AC360" s="275"/>
      <c r="AD360" s="275"/>
      <c r="AE360" s="275"/>
      <c r="AF360" s="275"/>
      <c r="AG360" s="275"/>
      <c r="AH360" s="275"/>
      <c r="AI360" s="275"/>
      <c r="AJ360" s="275"/>
      <c r="AK360" s="275"/>
      <c r="AL360" s="275"/>
      <c r="AM360" s="275"/>
      <c r="AN360" s="275"/>
      <c r="AO360" s="275"/>
      <c r="AP360" s="275"/>
      <c r="AQ360" s="275"/>
      <c r="AR360" s="275"/>
      <c r="AS360" s="275"/>
      <c r="AT360" s="275"/>
      <c r="AU360" s="275"/>
      <c r="AV360" s="275"/>
      <c r="AW360" s="275"/>
      <c r="AX360" s="275"/>
      <c r="AY360" s="275"/>
      <c r="AZ360" s="275"/>
      <c r="BA360" s="275"/>
      <c r="BB360" s="275"/>
      <c r="BC360" s="275"/>
      <c r="BD360" s="275"/>
      <c r="BE360" s="275"/>
      <c r="BF360" s="275"/>
      <c r="BG360" s="275"/>
      <c r="BH360" s="275"/>
      <c r="BI360" s="275"/>
      <c r="BJ360" s="275"/>
      <c r="BK360" s="275"/>
      <c r="BL360" s="275"/>
      <c r="BM360" s="275"/>
      <c r="BN360" s="275"/>
      <c r="BO360" s="275"/>
      <c r="BP360" s="275"/>
      <c r="BQ360" s="275"/>
      <c r="BR360" s="275"/>
      <c r="BS360" s="275"/>
      <c r="BT360" s="275"/>
      <c r="BU360" s="275"/>
      <c r="BV360" s="275"/>
      <c r="BW360" s="275"/>
      <c r="BX360" s="275"/>
      <c r="BY360" s="275"/>
      <c r="BZ360" s="275"/>
      <c r="CA360" s="275"/>
      <c r="CB360" s="275"/>
      <c r="CC360" s="275"/>
      <c r="CD360" s="275"/>
      <c r="CE360" s="275"/>
      <c r="CF360" s="275"/>
      <c r="CG360" s="275"/>
      <c r="CH360" s="275"/>
      <c r="CI360" s="275"/>
      <c r="CJ360" s="275"/>
      <c r="CK360" s="275"/>
      <c r="CL360" s="275"/>
      <c r="CM360" s="275"/>
      <c r="CN360" s="275"/>
      <c r="CO360" s="275"/>
      <c r="CP360" s="275"/>
      <c r="CQ360" s="275"/>
      <c r="CR360" s="275"/>
      <c r="CS360" s="275"/>
      <c r="CT360" s="275"/>
      <c r="CU360" s="275"/>
      <c r="CV360" s="275"/>
      <c r="CW360" s="275"/>
      <c r="CX360" s="275"/>
      <c r="CY360" s="275"/>
      <c r="CZ360" s="275"/>
      <c r="DA360" s="275"/>
      <c r="DB360" s="275"/>
      <c r="DC360" s="275"/>
      <c r="DD360" s="275"/>
      <c r="DE360" s="275"/>
      <c r="DF360" s="275"/>
      <c r="DG360" s="275"/>
      <c r="DH360" s="275"/>
      <c r="DI360" s="275"/>
      <c r="DJ360" s="275"/>
      <c r="DK360" s="275"/>
      <c r="DL360" s="275"/>
      <c r="DM360" s="275"/>
      <c r="DN360" s="275"/>
      <c r="DO360" s="275"/>
      <c r="DP360" s="275"/>
      <c r="DQ360" s="275"/>
      <c r="DR360" s="275"/>
      <c r="DS360" s="275"/>
      <c r="DT360" s="275"/>
      <c r="DU360" s="275"/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5"/>
      <c r="EJ360" s="275"/>
      <c r="EK360" s="275"/>
      <c r="EL360" s="275"/>
      <c r="EM360" s="275"/>
      <c r="EN360" s="275"/>
      <c r="EO360" s="275"/>
      <c r="EP360" s="275"/>
      <c r="EQ360" s="275"/>
      <c r="ER360" s="275"/>
      <c r="ES360" s="275"/>
      <c r="ET360" s="275"/>
      <c r="EU360" s="275"/>
      <c r="EV360" s="275"/>
      <c r="EW360" s="275"/>
      <c r="EX360" s="275"/>
      <c r="EY360" s="275"/>
      <c r="EZ360" s="275"/>
      <c r="FA360" s="275"/>
      <c r="FB360" s="275"/>
      <c r="FC360" s="275"/>
      <c r="FD360" s="275"/>
      <c r="FE360" s="275"/>
      <c r="FF360" s="275"/>
      <c r="FG360" s="275"/>
      <c r="FH360" s="275"/>
      <c r="FI360" s="275"/>
      <c r="FJ360" s="275"/>
      <c r="FK360" s="275"/>
      <c r="FL360" s="275"/>
      <c r="FM360" s="275"/>
    </row>
    <row r="361" spans="2:169" s="88" customFormat="1" ht="11.25" customHeight="1">
      <c r="B361" s="461" t="s">
        <v>329</v>
      </c>
      <c r="C361" s="461"/>
      <c r="D361" s="461"/>
      <c r="E361" s="461"/>
      <c r="F361" s="461"/>
      <c r="G361" s="461"/>
      <c r="H361" s="461"/>
      <c r="I361" s="461"/>
      <c r="J361" s="461"/>
      <c r="K361" s="461"/>
      <c r="L361" s="461"/>
      <c r="M361" s="461"/>
      <c r="N361" s="461"/>
      <c r="O361" s="461"/>
      <c r="P361" s="461"/>
      <c r="Q361" s="461"/>
      <c r="R361" s="461"/>
      <c r="S361" s="461"/>
      <c r="T361" s="461"/>
      <c r="U361" s="461"/>
      <c r="V361" s="461"/>
      <c r="W361" s="461"/>
      <c r="X361" s="461"/>
      <c r="Y361" s="461"/>
      <c r="Z361" s="461"/>
      <c r="AA361" s="461"/>
      <c r="AB361" s="461"/>
      <c r="AC361" s="461"/>
      <c r="AD361" s="461"/>
      <c r="AE361" s="461"/>
      <c r="AF361" s="461"/>
      <c r="AG361" s="461"/>
      <c r="AH361" s="461"/>
      <c r="AI361" s="461"/>
      <c r="AJ361" s="461"/>
      <c r="AK361" s="461"/>
      <c r="AL361" s="461"/>
      <c r="AM361" s="461"/>
      <c r="AN361" s="461"/>
      <c r="AO361" s="461"/>
      <c r="AP361" s="461"/>
      <c r="AQ361" s="461"/>
      <c r="AR361" s="461"/>
      <c r="AS361" s="461"/>
      <c r="AT361" s="461"/>
      <c r="AU361" s="461"/>
      <c r="AV361" s="461"/>
      <c r="AW361" s="461"/>
      <c r="AX361" s="461"/>
      <c r="AY361" s="461"/>
      <c r="AZ361" s="461"/>
      <c r="BA361" s="461"/>
      <c r="BB361" s="461"/>
      <c r="BC361" s="461"/>
      <c r="BD361" s="461"/>
      <c r="BE361" s="461"/>
      <c r="BF361" s="461"/>
      <c r="BG361" s="461"/>
      <c r="BH361" s="461"/>
      <c r="BI361" s="461"/>
      <c r="BJ361" s="461"/>
      <c r="BK361" s="461"/>
      <c r="BL361" s="461"/>
      <c r="BM361" s="461"/>
      <c r="BN361" s="461"/>
      <c r="BO361" s="461"/>
      <c r="BP361" s="461"/>
      <c r="BQ361" s="461"/>
      <c r="BR361" s="461"/>
      <c r="BS361" s="461"/>
      <c r="BT361" s="461"/>
      <c r="BU361" s="461"/>
      <c r="BV361" s="461"/>
      <c r="BW361" s="461"/>
      <c r="BX361" s="461"/>
      <c r="BY361" s="461"/>
      <c r="BZ361" s="461"/>
      <c r="CA361" s="461"/>
      <c r="CB361" s="461"/>
      <c r="CC361" s="461"/>
      <c r="CD361" s="461"/>
      <c r="CE361" s="461"/>
      <c r="CF361" s="461"/>
      <c r="CG361" s="461"/>
      <c r="CH361" s="461"/>
      <c r="CI361" s="461"/>
      <c r="CJ361" s="461"/>
      <c r="CK361" s="461"/>
      <c r="CL361" s="461"/>
      <c r="CM361" s="461"/>
      <c r="CN361" s="461"/>
      <c r="CO361" s="461"/>
      <c r="CP361" s="461"/>
      <c r="CQ361" s="461"/>
      <c r="CR361" s="461"/>
      <c r="CS361" s="461"/>
      <c r="CT361" s="461"/>
      <c r="CU361" s="461"/>
      <c r="CV361" s="461"/>
      <c r="CW361" s="461"/>
      <c r="CX361" s="461"/>
      <c r="CY361" s="461"/>
      <c r="CZ361" s="461"/>
      <c r="DA361" s="461"/>
      <c r="DB361" s="461"/>
      <c r="DC361" s="461"/>
      <c r="DD361" s="461"/>
      <c r="DE361" s="461"/>
      <c r="DF361" s="461"/>
      <c r="DG361" s="461"/>
      <c r="DH361" s="461"/>
      <c r="DI361" s="461"/>
      <c r="DJ361" s="461"/>
      <c r="DK361" s="461"/>
      <c r="DL361" s="461"/>
      <c r="DM361" s="461"/>
      <c r="DN361" s="461"/>
      <c r="DO361" s="461"/>
      <c r="DP361" s="461"/>
      <c r="DQ361" s="461"/>
      <c r="DR361" s="461"/>
      <c r="DS361" s="461"/>
      <c r="DT361" s="461"/>
      <c r="DU361" s="461"/>
      <c r="DV361" s="461"/>
      <c r="DW361" s="461"/>
      <c r="DX361" s="461"/>
      <c r="DY361" s="461"/>
      <c r="DZ361" s="461"/>
      <c r="EA361" s="461"/>
      <c r="EB361" s="461"/>
      <c r="EC361" s="461"/>
      <c r="ED361" s="461"/>
      <c r="EE361" s="461"/>
      <c r="EF361" s="461"/>
      <c r="EG361" s="461"/>
      <c r="EH361" s="461"/>
      <c r="EI361" s="461"/>
      <c r="EJ361" s="461"/>
      <c r="EK361" s="461"/>
      <c r="EL361" s="461"/>
      <c r="EM361" s="461"/>
      <c r="EN361" s="461"/>
      <c r="EO361" s="461"/>
      <c r="EP361" s="461"/>
      <c r="EQ361" s="461"/>
      <c r="ER361" s="461"/>
      <c r="ES361" s="461"/>
      <c r="ET361" s="461"/>
      <c r="EU361" s="461"/>
      <c r="EV361" s="461"/>
      <c r="EW361" s="461"/>
      <c r="EX361" s="461"/>
      <c r="EY361" s="461"/>
      <c r="EZ361" s="461"/>
      <c r="FA361" s="461"/>
      <c r="FB361" s="461"/>
      <c r="FC361" s="461"/>
      <c r="FD361" s="461"/>
      <c r="FE361" s="461"/>
      <c r="FF361" s="461"/>
      <c r="FG361" s="461"/>
      <c r="FH361" s="461"/>
      <c r="FI361" s="461"/>
      <c r="FJ361" s="461"/>
      <c r="FK361" s="461"/>
      <c r="FL361" s="461"/>
      <c r="FM361" s="461"/>
    </row>
    <row r="362" spans="2:169" s="88" customFormat="1" ht="11.25" customHeight="1">
      <c r="B362" s="461"/>
      <c r="C362" s="461"/>
      <c r="D362" s="461"/>
      <c r="E362" s="461"/>
      <c r="F362" s="461"/>
      <c r="G362" s="461"/>
      <c r="H362" s="461"/>
      <c r="I362" s="461"/>
      <c r="J362" s="461"/>
      <c r="K362" s="461"/>
      <c r="L362" s="461"/>
      <c r="M362" s="461"/>
      <c r="N362" s="461"/>
      <c r="O362" s="461"/>
      <c r="P362" s="461"/>
      <c r="Q362" s="461"/>
      <c r="R362" s="461"/>
      <c r="S362" s="461"/>
      <c r="T362" s="461"/>
      <c r="U362" s="461"/>
      <c r="V362" s="461"/>
      <c r="W362" s="461"/>
      <c r="X362" s="461"/>
      <c r="Y362" s="461"/>
      <c r="Z362" s="461"/>
      <c r="AA362" s="461"/>
      <c r="AB362" s="461"/>
      <c r="AC362" s="461"/>
      <c r="AD362" s="461"/>
      <c r="AE362" s="461"/>
      <c r="AF362" s="461"/>
      <c r="AG362" s="461"/>
      <c r="AH362" s="461"/>
      <c r="AI362" s="461"/>
      <c r="AJ362" s="461"/>
      <c r="AK362" s="461"/>
      <c r="AL362" s="461"/>
      <c r="AM362" s="461"/>
      <c r="AN362" s="461"/>
      <c r="AO362" s="461"/>
      <c r="AP362" s="461"/>
      <c r="AQ362" s="461"/>
      <c r="AR362" s="461"/>
      <c r="AS362" s="461"/>
      <c r="AT362" s="461"/>
      <c r="AU362" s="461"/>
      <c r="AV362" s="461"/>
      <c r="AW362" s="461"/>
      <c r="AX362" s="461"/>
      <c r="AY362" s="461"/>
      <c r="AZ362" s="461"/>
      <c r="BA362" s="461"/>
      <c r="BB362" s="461"/>
      <c r="BC362" s="461"/>
      <c r="BD362" s="461"/>
      <c r="BE362" s="461"/>
      <c r="BF362" s="461"/>
      <c r="BG362" s="461"/>
      <c r="BH362" s="461"/>
      <c r="BI362" s="461"/>
      <c r="BJ362" s="461"/>
      <c r="BK362" s="461"/>
      <c r="BL362" s="461"/>
      <c r="BM362" s="461"/>
      <c r="BN362" s="461"/>
      <c r="BO362" s="461"/>
      <c r="BP362" s="461"/>
      <c r="BQ362" s="461"/>
      <c r="BR362" s="461"/>
      <c r="BS362" s="461"/>
      <c r="BT362" s="461"/>
      <c r="BU362" s="461"/>
      <c r="BV362" s="461"/>
      <c r="BW362" s="461"/>
      <c r="BX362" s="461"/>
      <c r="BY362" s="461"/>
      <c r="BZ362" s="461"/>
      <c r="CA362" s="461"/>
      <c r="CB362" s="461"/>
      <c r="CC362" s="461"/>
      <c r="CD362" s="461"/>
      <c r="CE362" s="461"/>
      <c r="CF362" s="461"/>
      <c r="CG362" s="461"/>
      <c r="CH362" s="461"/>
      <c r="CI362" s="461"/>
      <c r="CJ362" s="461"/>
      <c r="CK362" s="461"/>
      <c r="CL362" s="461"/>
      <c r="CM362" s="461"/>
      <c r="CN362" s="461"/>
      <c r="CO362" s="461"/>
      <c r="CP362" s="461"/>
      <c r="CQ362" s="461"/>
      <c r="CR362" s="461"/>
      <c r="CS362" s="461"/>
      <c r="CT362" s="461"/>
      <c r="CU362" s="461"/>
      <c r="CV362" s="461"/>
      <c r="CW362" s="461"/>
      <c r="CX362" s="461"/>
      <c r="CY362" s="461"/>
      <c r="CZ362" s="461"/>
      <c r="DA362" s="461"/>
      <c r="DB362" s="461"/>
      <c r="DC362" s="461"/>
      <c r="DD362" s="461"/>
      <c r="DE362" s="461"/>
      <c r="DF362" s="461"/>
      <c r="DG362" s="461"/>
      <c r="DH362" s="461"/>
      <c r="DI362" s="461"/>
      <c r="DJ362" s="461"/>
      <c r="DK362" s="461"/>
      <c r="DL362" s="461"/>
      <c r="DM362" s="461"/>
      <c r="DN362" s="461"/>
      <c r="DO362" s="461"/>
      <c r="DP362" s="461"/>
      <c r="DQ362" s="461"/>
      <c r="DR362" s="461"/>
      <c r="DS362" s="461"/>
      <c r="DT362" s="461"/>
      <c r="DU362" s="461"/>
      <c r="DV362" s="461"/>
      <c r="DW362" s="461"/>
      <c r="DX362" s="461"/>
      <c r="DY362" s="461"/>
      <c r="DZ362" s="461"/>
      <c r="EA362" s="461"/>
      <c r="EB362" s="461"/>
      <c r="EC362" s="461"/>
      <c r="ED362" s="461"/>
      <c r="EE362" s="461"/>
      <c r="EF362" s="461"/>
      <c r="EG362" s="461"/>
      <c r="EH362" s="461"/>
      <c r="EI362" s="461"/>
      <c r="EJ362" s="461"/>
      <c r="EK362" s="461"/>
      <c r="EL362" s="461"/>
      <c r="EM362" s="461"/>
      <c r="EN362" s="461"/>
      <c r="EO362" s="461"/>
      <c r="EP362" s="461"/>
      <c r="EQ362" s="461"/>
      <c r="ER362" s="461"/>
      <c r="ES362" s="461"/>
      <c r="ET362" s="461"/>
      <c r="EU362" s="461"/>
      <c r="EV362" s="461"/>
      <c r="EW362" s="461"/>
      <c r="EX362" s="461"/>
      <c r="EY362" s="461"/>
      <c r="EZ362" s="461"/>
      <c r="FA362" s="461"/>
      <c r="FB362" s="461"/>
      <c r="FC362" s="461"/>
      <c r="FD362" s="461"/>
      <c r="FE362" s="461"/>
      <c r="FF362" s="461"/>
      <c r="FG362" s="461"/>
      <c r="FH362" s="461"/>
      <c r="FI362" s="461"/>
      <c r="FJ362" s="461"/>
      <c r="FK362" s="461"/>
      <c r="FL362" s="461"/>
      <c r="FM362" s="461"/>
    </row>
    <row r="363" spans="2:169" s="88" customFormat="1" ht="11.25" customHeight="1">
      <c r="B363" s="461"/>
      <c r="C363" s="461"/>
      <c r="D363" s="461"/>
      <c r="E363" s="461"/>
      <c r="F363" s="461"/>
      <c r="G363" s="461"/>
      <c r="H363" s="461"/>
      <c r="I363" s="461"/>
      <c r="J363" s="461"/>
      <c r="K363" s="461"/>
      <c r="L363" s="461"/>
      <c r="M363" s="461"/>
      <c r="N363" s="461"/>
      <c r="O363" s="461"/>
      <c r="P363" s="461"/>
      <c r="Q363" s="461"/>
      <c r="R363" s="461"/>
      <c r="S363" s="461"/>
      <c r="T363" s="461"/>
      <c r="U363" s="461"/>
      <c r="V363" s="461"/>
      <c r="W363" s="461"/>
      <c r="X363" s="461"/>
      <c r="Y363" s="461"/>
      <c r="Z363" s="461"/>
      <c r="AA363" s="461"/>
      <c r="AB363" s="461"/>
      <c r="AC363" s="461"/>
      <c r="AD363" s="461"/>
      <c r="AE363" s="461"/>
      <c r="AF363" s="461"/>
      <c r="AG363" s="461"/>
      <c r="AH363" s="461"/>
      <c r="AI363" s="461"/>
      <c r="AJ363" s="461"/>
      <c r="AK363" s="461"/>
      <c r="AL363" s="461"/>
      <c r="AM363" s="461"/>
      <c r="AN363" s="461"/>
      <c r="AO363" s="461"/>
      <c r="AP363" s="461"/>
      <c r="AQ363" s="461"/>
      <c r="AR363" s="461"/>
      <c r="AS363" s="461"/>
      <c r="AT363" s="461"/>
      <c r="AU363" s="461"/>
      <c r="AV363" s="461"/>
      <c r="AW363" s="461"/>
      <c r="AX363" s="461"/>
      <c r="AY363" s="461"/>
      <c r="AZ363" s="461"/>
      <c r="BA363" s="461"/>
      <c r="BB363" s="461"/>
      <c r="BC363" s="461"/>
      <c r="BD363" s="461"/>
      <c r="BE363" s="461"/>
      <c r="BF363" s="461"/>
      <c r="BG363" s="461"/>
      <c r="BH363" s="461"/>
      <c r="BI363" s="461"/>
      <c r="BJ363" s="461"/>
      <c r="BK363" s="461"/>
      <c r="BL363" s="461"/>
      <c r="BM363" s="461"/>
      <c r="BN363" s="461"/>
      <c r="BO363" s="461"/>
      <c r="BP363" s="461"/>
      <c r="BQ363" s="461"/>
      <c r="BR363" s="461"/>
      <c r="BS363" s="461"/>
      <c r="BT363" s="461"/>
      <c r="BU363" s="461"/>
      <c r="BV363" s="461"/>
      <c r="BW363" s="461"/>
      <c r="BX363" s="461"/>
      <c r="BY363" s="461"/>
      <c r="BZ363" s="461"/>
      <c r="CA363" s="461"/>
      <c r="CB363" s="461"/>
      <c r="CC363" s="461"/>
      <c r="CD363" s="461"/>
      <c r="CE363" s="461"/>
      <c r="CF363" s="461"/>
      <c r="CG363" s="461"/>
      <c r="CH363" s="461"/>
      <c r="CI363" s="461"/>
      <c r="CJ363" s="461"/>
      <c r="CK363" s="461"/>
      <c r="CL363" s="461"/>
      <c r="CM363" s="461"/>
      <c r="CN363" s="461"/>
      <c r="CO363" s="461"/>
      <c r="CP363" s="461"/>
      <c r="CQ363" s="461"/>
      <c r="CR363" s="461"/>
      <c r="CS363" s="461"/>
      <c r="CT363" s="461"/>
      <c r="CU363" s="461"/>
      <c r="CV363" s="461"/>
      <c r="CW363" s="461"/>
      <c r="CX363" s="461"/>
      <c r="CY363" s="461"/>
      <c r="CZ363" s="461"/>
      <c r="DA363" s="461"/>
      <c r="DB363" s="461"/>
      <c r="DC363" s="461"/>
      <c r="DD363" s="461"/>
      <c r="DE363" s="461"/>
      <c r="DF363" s="461"/>
      <c r="DG363" s="461"/>
      <c r="DH363" s="461"/>
      <c r="DI363" s="461"/>
      <c r="DJ363" s="461"/>
      <c r="DK363" s="461"/>
      <c r="DL363" s="461"/>
      <c r="DM363" s="461"/>
      <c r="DN363" s="461"/>
      <c r="DO363" s="461"/>
      <c r="DP363" s="461"/>
      <c r="DQ363" s="461"/>
      <c r="DR363" s="461"/>
      <c r="DS363" s="461"/>
      <c r="DT363" s="461"/>
      <c r="DU363" s="461"/>
      <c r="DV363" s="461"/>
      <c r="DW363" s="461"/>
      <c r="DX363" s="461"/>
      <c r="DY363" s="461"/>
      <c r="DZ363" s="461"/>
      <c r="EA363" s="461"/>
      <c r="EB363" s="461"/>
      <c r="EC363" s="461"/>
      <c r="ED363" s="461"/>
      <c r="EE363" s="461"/>
      <c r="EF363" s="461"/>
      <c r="EG363" s="461"/>
      <c r="EH363" s="461"/>
      <c r="EI363" s="461"/>
      <c r="EJ363" s="461"/>
      <c r="EK363" s="461"/>
      <c r="EL363" s="461"/>
      <c r="EM363" s="461"/>
      <c r="EN363" s="461"/>
      <c r="EO363" s="461"/>
      <c r="EP363" s="461"/>
      <c r="EQ363" s="461"/>
      <c r="ER363" s="461"/>
      <c r="ES363" s="461"/>
      <c r="ET363" s="461"/>
      <c r="EU363" s="461"/>
      <c r="EV363" s="461"/>
      <c r="EW363" s="461"/>
      <c r="EX363" s="461"/>
      <c r="EY363" s="461"/>
      <c r="EZ363" s="461"/>
      <c r="FA363" s="461"/>
      <c r="FB363" s="461"/>
      <c r="FC363" s="461"/>
      <c r="FD363" s="461"/>
      <c r="FE363" s="461"/>
      <c r="FF363" s="461"/>
      <c r="FG363" s="461"/>
      <c r="FH363" s="461"/>
      <c r="FI363" s="461"/>
      <c r="FJ363" s="461"/>
      <c r="FK363" s="461"/>
      <c r="FL363" s="461"/>
      <c r="FM363" s="461"/>
    </row>
    <row r="364" spans="2:169" s="88" customFormat="1" ht="11.25" customHeight="1">
      <c r="B364" s="461"/>
      <c r="C364" s="461"/>
      <c r="D364" s="461"/>
      <c r="E364" s="461"/>
      <c r="F364" s="461"/>
      <c r="G364" s="461"/>
      <c r="H364" s="461"/>
      <c r="I364" s="461"/>
      <c r="J364" s="461"/>
      <c r="K364" s="461"/>
      <c r="L364" s="461"/>
      <c r="M364" s="461"/>
      <c r="N364" s="461"/>
      <c r="O364" s="461"/>
      <c r="P364" s="461"/>
      <c r="Q364" s="461"/>
      <c r="R364" s="461"/>
      <c r="S364" s="461"/>
      <c r="T364" s="461"/>
      <c r="U364" s="461"/>
      <c r="V364" s="461"/>
      <c r="W364" s="461"/>
      <c r="X364" s="461"/>
      <c r="Y364" s="461"/>
      <c r="Z364" s="461"/>
      <c r="AA364" s="461"/>
      <c r="AB364" s="461"/>
      <c r="AC364" s="461"/>
      <c r="AD364" s="461"/>
      <c r="AE364" s="461"/>
      <c r="AF364" s="461"/>
      <c r="AG364" s="461"/>
      <c r="AH364" s="461"/>
      <c r="AI364" s="461"/>
      <c r="AJ364" s="461"/>
      <c r="AK364" s="461"/>
      <c r="AL364" s="461"/>
      <c r="AM364" s="461"/>
      <c r="AN364" s="461"/>
      <c r="AO364" s="461"/>
      <c r="AP364" s="461"/>
      <c r="AQ364" s="461"/>
      <c r="AR364" s="461"/>
      <c r="AS364" s="461"/>
      <c r="AT364" s="461"/>
      <c r="AU364" s="461"/>
      <c r="AV364" s="461"/>
      <c r="AW364" s="461"/>
      <c r="AX364" s="461"/>
      <c r="AY364" s="461"/>
      <c r="AZ364" s="461"/>
      <c r="BA364" s="461"/>
      <c r="BB364" s="461"/>
      <c r="BC364" s="461"/>
      <c r="BD364" s="461"/>
      <c r="BE364" s="461"/>
      <c r="BF364" s="461"/>
      <c r="BG364" s="461"/>
      <c r="BH364" s="461"/>
      <c r="BI364" s="461"/>
      <c r="BJ364" s="461"/>
      <c r="BK364" s="461"/>
      <c r="BL364" s="461"/>
      <c r="BM364" s="461"/>
      <c r="BN364" s="461"/>
      <c r="BO364" s="461"/>
      <c r="BP364" s="461"/>
      <c r="BQ364" s="461"/>
      <c r="BR364" s="461"/>
      <c r="BS364" s="461"/>
      <c r="BT364" s="461"/>
      <c r="BU364" s="461"/>
      <c r="BV364" s="461"/>
      <c r="BW364" s="461"/>
      <c r="BX364" s="461"/>
      <c r="BY364" s="461"/>
      <c r="BZ364" s="461"/>
      <c r="CA364" s="461"/>
      <c r="CB364" s="461"/>
      <c r="CC364" s="461"/>
      <c r="CD364" s="461"/>
      <c r="CE364" s="461"/>
      <c r="CF364" s="461"/>
      <c r="CG364" s="461"/>
      <c r="CH364" s="461"/>
      <c r="CI364" s="461"/>
      <c r="CJ364" s="461"/>
      <c r="CK364" s="461"/>
      <c r="CL364" s="461"/>
      <c r="CM364" s="461"/>
      <c r="CN364" s="461"/>
      <c r="CO364" s="461"/>
      <c r="CP364" s="461"/>
      <c r="CQ364" s="461"/>
      <c r="CR364" s="461"/>
      <c r="CS364" s="461"/>
      <c r="CT364" s="461"/>
      <c r="CU364" s="461"/>
      <c r="CV364" s="461"/>
      <c r="CW364" s="461"/>
      <c r="CX364" s="461"/>
      <c r="CY364" s="461"/>
      <c r="CZ364" s="461"/>
      <c r="DA364" s="461"/>
      <c r="DB364" s="461"/>
      <c r="DC364" s="461"/>
      <c r="DD364" s="461"/>
      <c r="DE364" s="461"/>
      <c r="DF364" s="461"/>
      <c r="DG364" s="461"/>
      <c r="DH364" s="461"/>
      <c r="DI364" s="461"/>
      <c r="DJ364" s="461"/>
      <c r="DK364" s="461"/>
      <c r="DL364" s="461"/>
      <c r="DM364" s="461"/>
      <c r="DN364" s="461"/>
      <c r="DO364" s="461"/>
      <c r="DP364" s="461"/>
      <c r="DQ364" s="461"/>
      <c r="DR364" s="461"/>
      <c r="DS364" s="461"/>
      <c r="DT364" s="461"/>
      <c r="DU364" s="461"/>
      <c r="DV364" s="461"/>
      <c r="DW364" s="461"/>
      <c r="DX364" s="461"/>
      <c r="DY364" s="461"/>
      <c r="DZ364" s="461"/>
      <c r="EA364" s="461"/>
      <c r="EB364" s="461"/>
      <c r="EC364" s="461"/>
      <c r="ED364" s="461"/>
      <c r="EE364" s="461"/>
      <c r="EF364" s="461"/>
      <c r="EG364" s="461"/>
      <c r="EH364" s="461"/>
      <c r="EI364" s="461"/>
      <c r="EJ364" s="461"/>
      <c r="EK364" s="461"/>
      <c r="EL364" s="461"/>
      <c r="EM364" s="461"/>
      <c r="EN364" s="461"/>
      <c r="EO364" s="461"/>
      <c r="EP364" s="461"/>
      <c r="EQ364" s="461"/>
      <c r="ER364" s="461"/>
      <c r="ES364" s="461"/>
      <c r="ET364" s="461"/>
      <c r="EU364" s="461"/>
      <c r="EV364" s="461"/>
      <c r="EW364" s="461"/>
      <c r="EX364" s="461"/>
      <c r="EY364" s="461"/>
      <c r="EZ364" s="461"/>
      <c r="FA364" s="461"/>
      <c r="FB364" s="461"/>
      <c r="FC364" s="461"/>
      <c r="FD364" s="461"/>
      <c r="FE364" s="461"/>
      <c r="FF364" s="461"/>
      <c r="FG364" s="461"/>
      <c r="FH364" s="461"/>
      <c r="FI364" s="461"/>
      <c r="FJ364" s="461"/>
      <c r="FK364" s="461"/>
      <c r="FL364" s="461"/>
      <c r="FM364" s="461"/>
    </row>
    <row r="365" spans="1:183" ht="21.75" customHeight="1">
      <c r="A365"/>
      <c r="B365" s="278" t="s">
        <v>174</v>
      </c>
      <c r="C365" s="278"/>
      <c r="D365" s="278"/>
      <c r="E365" s="278"/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  <c r="AA365" s="278"/>
      <c r="AB365" s="278"/>
      <c r="AC365" s="278"/>
      <c r="AD365" s="278"/>
      <c r="AE365" s="278"/>
      <c r="AF365" s="278"/>
      <c r="AG365" s="278"/>
      <c r="AH365" s="278"/>
      <c r="AI365" s="278"/>
      <c r="AJ365" s="278"/>
      <c r="AK365" s="278"/>
      <c r="AL365" s="278"/>
      <c r="AM365" s="278"/>
      <c r="AN365" s="278"/>
      <c r="AO365" s="278"/>
      <c r="AP365" s="278"/>
      <c r="AQ365" s="278"/>
      <c r="AR365" s="278"/>
      <c r="AS365" s="278"/>
      <c r="AT365" s="278"/>
      <c r="AU365" s="278"/>
      <c r="AV365" s="278"/>
      <c r="AW365" s="278"/>
      <c r="AX365" s="278"/>
      <c r="AY365" s="278"/>
      <c r="AZ365" s="278"/>
      <c r="BA365" s="278"/>
      <c r="BB365" s="278"/>
      <c r="BC365" s="278"/>
      <c r="BD365" s="278"/>
      <c r="BE365" s="278"/>
      <c r="BF365" s="278"/>
      <c r="BG365" s="278"/>
      <c r="BH365" s="278"/>
      <c r="BI365" s="278"/>
      <c r="BJ365" s="278"/>
      <c r="BK365" s="278"/>
      <c r="BL365" s="278"/>
      <c r="BM365" s="278"/>
      <c r="BN365" s="278"/>
      <c r="BO365" s="278"/>
      <c r="BP365" s="278"/>
      <c r="BQ365" s="278"/>
      <c r="BR365" s="278"/>
      <c r="BS365" s="278"/>
      <c r="BT365" s="278"/>
      <c r="BU365" s="278"/>
      <c r="BV365" s="278"/>
      <c r="BW365" s="278"/>
      <c r="BX365" s="278"/>
      <c r="BY365" s="278"/>
      <c r="BZ365" s="278"/>
      <c r="CA365" s="278"/>
      <c r="CB365" s="278"/>
      <c r="CC365" s="278"/>
      <c r="CD365" s="278"/>
      <c r="CE365" s="278"/>
      <c r="CF365" s="278"/>
      <c r="CG365" s="278"/>
      <c r="CH365" s="278"/>
      <c r="CI365" s="278"/>
      <c r="CJ365" s="278"/>
      <c r="CK365" s="278"/>
      <c r="CL365" s="278"/>
      <c r="CM365" s="278"/>
      <c r="CN365" s="278"/>
      <c r="CO365" s="278"/>
      <c r="CP365" s="278"/>
      <c r="CQ365" s="278"/>
      <c r="CR365" s="278"/>
      <c r="CS365" s="278"/>
      <c r="CT365" s="278"/>
      <c r="CU365" s="278"/>
      <c r="CV365" s="278"/>
      <c r="CW365" s="278"/>
      <c r="CX365" s="278"/>
      <c r="CY365" s="278"/>
      <c r="CZ365" s="278"/>
      <c r="DA365" s="278"/>
      <c r="DB365" s="278"/>
      <c r="DC365" s="278"/>
      <c r="DD365" s="278"/>
      <c r="DE365" s="278"/>
      <c r="DF365" s="278"/>
      <c r="DG365" s="278"/>
      <c r="DH365" s="278"/>
      <c r="DI365" s="278"/>
      <c r="DJ365" s="278"/>
      <c r="DK365" s="278"/>
      <c r="DL365" s="278"/>
      <c r="DM365" s="278"/>
      <c r="DN365" s="278"/>
      <c r="DO365" s="278"/>
      <c r="DP365" s="278"/>
      <c r="DQ365" s="278"/>
      <c r="DR365" s="278"/>
      <c r="DS365" s="278"/>
      <c r="DT365" s="278"/>
      <c r="DU365" s="278"/>
      <c r="DV365" s="278"/>
      <c r="DW365" s="278"/>
      <c r="DX365" s="278"/>
      <c r="DY365" s="278"/>
      <c r="DZ365" s="278"/>
      <c r="EA365" s="278"/>
      <c r="EB365" s="278"/>
      <c r="EC365" s="278"/>
      <c r="ED365" s="278"/>
      <c r="EE365" s="278"/>
      <c r="EF365" s="278"/>
      <c r="EG365" s="278"/>
      <c r="EH365" s="278"/>
      <c r="EI365" s="278"/>
      <c r="EJ365" s="278"/>
      <c r="EK365" s="278"/>
      <c r="EL365" s="278"/>
      <c r="EM365" s="278"/>
      <c r="EN365" s="278"/>
      <c r="EO365" s="278"/>
      <c r="EP365" s="278"/>
      <c r="EQ365" s="278"/>
      <c r="ER365" s="278"/>
      <c r="ES365" s="278"/>
      <c r="ET365" s="278"/>
      <c r="EU365" s="278"/>
      <c r="EV365" s="278"/>
      <c r="EW365" s="278"/>
      <c r="EX365" s="278"/>
      <c r="EY365" s="278"/>
      <c r="EZ365" s="278"/>
      <c r="FA365" s="278"/>
      <c r="FB365" s="278"/>
      <c r="FC365" s="278"/>
      <c r="FD365" s="278"/>
      <c r="FE365" s="278"/>
      <c r="FF365" s="278"/>
      <c r="FG365" s="278"/>
      <c r="FH365" s="278"/>
      <c r="FI365" s="278"/>
      <c r="FJ365" s="278"/>
      <c r="FK365" s="278"/>
      <c r="FL365" s="278"/>
      <c r="FM365" s="278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</row>
    <row r="366" spans="1:183" ht="32.25" customHeight="1">
      <c r="A366"/>
      <c r="B366" s="278" t="s">
        <v>175</v>
      </c>
      <c r="C366" s="278"/>
      <c r="D366" s="278"/>
      <c r="E366" s="278"/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  <c r="AA366" s="278"/>
      <c r="AB366" s="278"/>
      <c r="AC366" s="278"/>
      <c r="AD366" s="278"/>
      <c r="AE366" s="278"/>
      <c r="AF366" s="278"/>
      <c r="AG366" s="278"/>
      <c r="AH366" s="278"/>
      <c r="AI366" s="278"/>
      <c r="AJ366" s="278"/>
      <c r="AK366" s="278"/>
      <c r="AL366" s="278"/>
      <c r="AM366" s="278"/>
      <c r="AN366" s="278"/>
      <c r="AO366" s="278"/>
      <c r="AP366" s="278"/>
      <c r="AQ366" s="278"/>
      <c r="AR366" s="278"/>
      <c r="AS366" s="278"/>
      <c r="AT366" s="278"/>
      <c r="AU366" s="278"/>
      <c r="AV366" s="278"/>
      <c r="AW366" s="278"/>
      <c r="AX366" s="278"/>
      <c r="AY366" s="278"/>
      <c r="AZ366" s="278"/>
      <c r="BA366" s="278"/>
      <c r="BB366" s="278"/>
      <c r="BC366" s="278"/>
      <c r="BD366" s="278"/>
      <c r="BE366" s="278"/>
      <c r="BF366" s="278"/>
      <c r="BG366" s="278"/>
      <c r="BH366" s="278"/>
      <c r="BI366" s="278"/>
      <c r="BJ366" s="278"/>
      <c r="BK366" s="278"/>
      <c r="BL366" s="278"/>
      <c r="BM366" s="278"/>
      <c r="BN366" s="278"/>
      <c r="BO366" s="278"/>
      <c r="BP366" s="278"/>
      <c r="BQ366" s="278"/>
      <c r="BR366" s="278"/>
      <c r="BS366" s="278"/>
      <c r="BT366" s="278"/>
      <c r="BU366" s="278"/>
      <c r="BV366" s="278"/>
      <c r="BW366" s="278"/>
      <c r="BX366" s="278"/>
      <c r="BY366" s="278"/>
      <c r="BZ366" s="278"/>
      <c r="CA366" s="278"/>
      <c r="CB366" s="278"/>
      <c r="CC366" s="278"/>
      <c r="CD366" s="278"/>
      <c r="CE366" s="278"/>
      <c r="CF366" s="278"/>
      <c r="CG366" s="278"/>
      <c r="CH366" s="278"/>
      <c r="CI366" s="278"/>
      <c r="CJ366" s="278"/>
      <c r="CK366" s="278"/>
      <c r="CL366" s="278"/>
      <c r="CM366" s="278"/>
      <c r="CN366" s="278"/>
      <c r="CO366" s="278"/>
      <c r="CP366" s="278"/>
      <c r="CQ366" s="278"/>
      <c r="CR366" s="278"/>
      <c r="CS366" s="278"/>
      <c r="CT366" s="278"/>
      <c r="CU366" s="278"/>
      <c r="CV366" s="278"/>
      <c r="CW366" s="278"/>
      <c r="CX366" s="278"/>
      <c r="CY366" s="278"/>
      <c r="CZ366" s="278"/>
      <c r="DA366" s="278"/>
      <c r="DB366" s="278"/>
      <c r="DC366" s="278"/>
      <c r="DD366" s="278"/>
      <c r="DE366" s="278"/>
      <c r="DF366" s="278"/>
      <c r="DG366" s="278"/>
      <c r="DH366" s="278"/>
      <c r="DI366" s="278"/>
      <c r="DJ366" s="278"/>
      <c r="DK366" s="278"/>
      <c r="DL366" s="278"/>
      <c r="DM366" s="278"/>
      <c r="DN366" s="278"/>
      <c r="DO366" s="278"/>
      <c r="DP366" s="278"/>
      <c r="DQ366" s="278"/>
      <c r="DR366" s="278"/>
      <c r="DS366" s="278"/>
      <c r="DT366" s="278"/>
      <c r="DU366" s="278"/>
      <c r="DV366" s="278"/>
      <c r="DW366" s="278"/>
      <c r="DX366" s="278"/>
      <c r="DY366" s="278"/>
      <c r="DZ366" s="278"/>
      <c r="EA366" s="278"/>
      <c r="EB366" s="278"/>
      <c r="EC366" s="278"/>
      <c r="ED366" s="278"/>
      <c r="EE366" s="278"/>
      <c r="EF366" s="278"/>
      <c r="EG366" s="278"/>
      <c r="EH366" s="278"/>
      <c r="EI366" s="278"/>
      <c r="EJ366" s="278"/>
      <c r="EK366" s="278"/>
      <c r="EL366" s="278"/>
      <c r="EM366" s="278"/>
      <c r="EN366" s="278"/>
      <c r="EO366" s="278"/>
      <c r="EP366" s="278"/>
      <c r="EQ366" s="278"/>
      <c r="ER366" s="278"/>
      <c r="ES366" s="278"/>
      <c r="ET366" s="278"/>
      <c r="EU366" s="278"/>
      <c r="EV366" s="278"/>
      <c r="EW366" s="278"/>
      <c r="EX366" s="278"/>
      <c r="EY366" s="278"/>
      <c r="EZ366" s="278"/>
      <c r="FA366" s="278"/>
      <c r="FB366" s="278"/>
      <c r="FC366" s="278"/>
      <c r="FD366" s="278"/>
      <c r="FE366" s="278"/>
      <c r="FF366" s="278"/>
      <c r="FG366" s="278"/>
      <c r="FH366" s="278"/>
      <c r="FI366" s="278"/>
      <c r="FJ366" s="278"/>
      <c r="FK366" s="278"/>
      <c r="FL366" s="278"/>
      <c r="FM366" s="278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</row>
    <row r="367" s="106" customFormat="1" ht="8.25" customHeight="1"/>
    <row r="368" s="106" customFormat="1" ht="8.25" customHeight="1" hidden="1"/>
    <row r="369" spans="2:8" s="106" customFormat="1" ht="8.25" customHeight="1" hidden="1">
      <c r="B369" s="106" t="s">
        <v>176</v>
      </c>
      <c r="H369" s="106" t="s">
        <v>177</v>
      </c>
    </row>
    <row r="370" spans="8:18" s="106" customFormat="1" ht="8.25" customHeight="1" hidden="1">
      <c r="H370" s="274" t="s">
        <v>178</v>
      </c>
      <c r="I370" s="274"/>
      <c r="J370" s="274"/>
      <c r="K370" s="274"/>
      <c r="L370" s="274"/>
      <c r="M370" s="274"/>
      <c r="N370" s="274"/>
      <c r="O370" s="274"/>
      <c r="P370" s="274"/>
      <c r="Q370" s="274"/>
      <c r="R370" s="274"/>
    </row>
    <row r="373" spans="9:156" ht="9.75">
      <c r="I373"/>
      <c r="J373" s="260" t="s">
        <v>210</v>
      </c>
      <c r="K373" s="260"/>
      <c r="L373" s="260"/>
      <c r="M373" s="260"/>
      <c r="N373" s="260"/>
      <c r="O373" s="260"/>
      <c r="P373" s="260"/>
      <c r="Q373" s="260"/>
      <c r="R373" s="260"/>
      <c r="S373" s="260"/>
      <c r="T373" s="260"/>
      <c r="U373" s="260"/>
      <c r="V373" s="260"/>
      <c r="W373" s="260"/>
      <c r="X373" s="260"/>
      <c r="Y373" s="260"/>
      <c r="Z373" s="457"/>
      <c r="AA373" s="457"/>
      <c r="AB373" s="457"/>
      <c r="AC373" s="457"/>
      <c r="AD373" s="457"/>
      <c r="AE373" s="457"/>
      <c r="AF373" s="457"/>
      <c r="AG373" s="457"/>
      <c r="AH373" s="457"/>
      <c r="AI373" s="457"/>
      <c r="AJ373" s="457"/>
      <c r="AK373" s="457"/>
      <c r="AL373" s="457"/>
      <c r="AM373" s="457"/>
      <c r="AN373" s="457"/>
      <c r="AO373" s="457"/>
      <c r="AP373" s="457"/>
      <c r="AQ373" s="457"/>
      <c r="AR373" s="457"/>
      <c r="AS373" s="457"/>
      <c r="AT373" s="457"/>
      <c r="AU373" s="457"/>
      <c r="AV373" s="457"/>
      <c r="AW373" s="457"/>
      <c r="AX373" s="457"/>
      <c r="AY373" s="457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 s="459" t="s">
        <v>211</v>
      </c>
      <c r="CH373" s="459"/>
      <c r="CI373" s="459"/>
      <c r="CJ373" s="459"/>
      <c r="CK373" s="459"/>
      <c r="CL373" s="459"/>
      <c r="CM373" s="459"/>
      <c r="CN373" s="459"/>
      <c r="CO373" s="459"/>
      <c r="CP373" s="459"/>
      <c r="CQ373" s="459"/>
      <c r="CR373" s="459"/>
      <c r="CS373" s="459"/>
      <c r="CT373" s="459"/>
      <c r="CU373" s="459"/>
      <c r="CV373" s="459"/>
      <c r="CW373" s="459"/>
      <c r="CX373" s="459"/>
      <c r="CY373" s="459"/>
      <c r="CZ373" s="459"/>
      <c r="DA373" s="459"/>
      <c r="DB373" s="459"/>
      <c r="DC373" s="459"/>
      <c r="DD373" s="459"/>
      <c r="DE373" s="459"/>
      <c r="DF373" s="459"/>
      <c r="DG373" s="459"/>
      <c r="DH373" s="459"/>
      <c r="DI373" s="459"/>
      <c r="DJ373" s="459"/>
      <c r="DK373" s="459"/>
      <c r="DL373" s="459"/>
      <c r="DM373" s="459"/>
      <c r="DN373" s="459"/>
      <c r="DO373" s="459"/>
      <c r="DP373" s="459"/>
      <c r="DQ373" s="459"/>
      <c r="DR373" s="459"/>
      <c r="DS373" s="459"/>
      <c r="DT373" s="459"/>
      <c r="DU373" s="459"/>
      <c r="DV373" s="459"/>
      <c r="DW373" s="459"/>
      <c r="DX373" s="459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</row>
    <row r="374" spans="9:156" ht="9.75"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 s="460" t="s">
        <v>212</v>
      </c>
      <c r="AA374" s="460"/>
      <c r="AB374" s="460"/>
      <c r="AC374" s="460"/>
      <c r="AD374" s="460"/>
      <c r="AE374" s="460"/>
      <c r="AF374" s="460"/>
      <c r="AG374" s="460"/>
      <c r="AH374" s="460"/>
      <c r="AI374" s="460"/>
      <c r="AJ374" s="460"/>
      <c r="AK374" s="460"/>
      <c r="AL374" s="460"/>
      <c r="AM374" s="460"/>
      <c r="AN374" s="460"/>
      <c r="AO374" s="460"/>
      <c r="AP374" s="460"/>
      <c r="AQ374" s="460"/>
      <c r="AR374" s="460"/>
      <c r="AS374" s="460"/>
      <c r="AT374" s="460"/>
      <c r="AU374" s="460"/>
      <c r="AV374" s="460"/>
      <c r="AW374" s="460"/>
      <c r="AX374" s="460"/>
      <c r="AY374" s="460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 s="460" t="s">
        <v>213</v>
      </c>
      <c r="CH374" s="460"/>
      <c r="CI374" s="460"/>
      <c r="CJ374" s="460"/>
      <c r="CK374" s="460"/>
      <c r="CL374" s="460"/>
      <c r="CM374" s="460"/>
      <c r="CN374" s="460"/>
      <c r="CO374" s="460"/>
      <c r="CP374" s="460"/>
      <c r="CQ374" s="460"/>
      <c r="CR374" s="460"/>
      <c r="CS374" s="460"/>
      <c r="CT374" s="460"/>
      <c r="CU374" s="460"/>
      <c r="CV374" s="460"/>
      <c r="CW374" s="460"/>
      <c r="CX374" s="460"/>
      <c r="CY374" s="460"/>
      <c r="CZ374" s="460"/>
      <c r="DA374" s="460"/>
      <c r="DB374" s="460"/>
      <c r="DC374" s="460"/>
      <c r="DD374" s="460"/>
      <c r="DE374" s="460"/>
      <c r="DF374" s="460"/>
      <c r="DG374" s="460"/>
      <c r="DH374" s="460"/>
      <c r="DI374" s="460"/>
      <c r="DJ374" s="460"/>
      <c r="DK374" s="460"/>
      <c r="DL374" s="460"/>
      <c r="DM374" s="460"/>
      <c r="DN374" s="460"/>
      <c r="DO374" s="460"/>
      <c r="DP374" s="460"/>
      <c r="DQ374" s="460"/>
      <c r="DR374" s="460"/>
      <c r="DS374" s="460"/>
      <c r="DT374" s="460"/>
      <c r="DU374" s="460"/>
      <c r="DV374" s="460"/>
      <c r="DW374" s="460"/>
      <c r="DX374" s="460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</row>
    <row r="376" spans="9:156" ht="9.75">
      <c r="I376"/>
      <c r="J376" s="260" t="s">
        <v>214</v>
      </c>
      <c r="K376" s="260"/>
      <c r="L376" s="260"/>
      <c r="M376" s="260"/>
      <c r="N376" s="260"/>
      <c r="O376" s="260"/>
      <c r="P376" s="260"/>
      <c r="Q376" s="260"/>
      <c r="R376" s="260"/>
      <c r="S376" s="260"/>
      <c r="T376" s="260"/>
      <c r="U376" s="260"/>
      <c r="V376" s="260"/>
      <c r="W376" s="260"/>
      <c r="X376" s="260"/>
      <c r="Y376" s="260"/>
      <c r="Z376" s="457"/>
      <c r="AA376" s="457"/>
      <c r="AB376" s="457"/>
      <c r="AC376" s="457"/>
      <c r="AD376" s="457"/>
      <c r="AE376" s="457"/>
      <c r="AF376" s="457"/>
      <c r="AG376" s="457"/>
      <c r="AH376" s="457"/>
      <c r="AI376" s="457"/>
      <c r="AJ376" s="457"/>
      <c r="AK376" s="457"/>
      <c r="AL376" s="457"/>
      <c r="AM376" s="457"/>
      <c r="AN376" s="457"/>
      <c r="AO376" s="457"/>
      <c r="AP376" s="457"/>
      <c r="AQ376" s="457"/>
      <c r="AR376" s="457"/>
      <c r="AS376" s="457"/>
      <c r="AT376" s="457"/>
      <c r="AU376" s="457"/>
      <c r="AV376" s="457"/>
      <c r="AW376" s="457"/>
      <c r="AX376" s="457"/>
      <c r="AY376" s="457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 s="458" t="s">
        <v>215</v>
      </c>
      <c r="CH376" s="459"/>
      <c r="CI376" s="459"/>
      <c r="CJ376" s="459"/>
      <c r="CK376" s="459"/>
      <c r="CL376" s="459"/>
      <c r="CM376" s="459"/>
      <c r="CN376" s="459"/>
      <c r="CO376" s="459"/>
      <c r="CP376" s="459"/>
      <c r="CQ376" s="459"/>
      <c r="CR376" s="459"/>
      <c r="CS376" s="459"/>
      <c r="CT376" s="459"/>
      <c r="CU376" s="459"/>
      <c r="CV376" s="459"/>
      <c r="CW376" s="459"/>
      <c r="CX376" s="459"/>
      <c r="CY376" s="459"/>
      <c r="CZ376" s="459"/>
      <c r="DA376" s="459"/>
      <c r="DB376" s="459"/>
      <c r="DC376" s="459"/>
      <c r="DD376" s="459"/>
      <c r="DE376" s="459"/>
      <c r="DF376" s="459"/>
      <c r="DG376" s="459"/>
      <c r="DH376" s="459"/>
      <c r="DI376" s="459"/>
      <c r="DJ376" s="459"/>
      <c r="DK376" s="459"/>
      <c r="DL376" s="459"/>
      <c r="DM376" s="459"/>
      <c r="DN376" s="459"/>
      <c r="DO376" s="459"/>
      <c r="DP376" s="459"/>
      <c r="DQ376" s="459"/>
      <c r="DR376" s="459"/>
      <c r="DS376" s="459"/>
      <c r="DT376" s="459"/>
      <c r="DU376" s="459"/>
      <c r="DV376" s="459"/>
      <c r="DW376" s="459"/>
      <c r="DX376" s="459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</row>
    <row r="377" spans="9:156" ht="9.75"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 s="460" t="s">
        <v>212</v>
      </c>
      <c r="AA377" s="460"/>
      <c r="AB377" s="460"/>
      <c r="AC377" s="460"/>
      <c r="AD377" s="460"/>
      <c r="AE377" s="460"/>
      <c r="AF377" s="460"/>
      <c r="AG377" s="460"/>
      <c r="AH377" s="460"/>
      <c r="AI377" s="460"/>
      <c r="AJ377" s="460"/>
      <c r="AK377" s="460"/>
      <c r="AL377" s="460"/>
      <c r="AM377" s="460"/>
      <c r="AN377" s="460"/>
      <c r="AO377" s="460"/>
      <c r="AP377" s="460"/>
      <c r="AQ377" s="460"/>
      <c r="AR377" s="460"/>
      <c r="AS377" s="460"/>
      <c r="AT377" s="460"/>
      <c r="AU377" s="460"/>
      <c r="AV377" s="460"/>
      <c r="AW377" s="460"/>
      <c r="AX377" s="460"/>
      <c r="AY377" s="460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 s="460" t="s">
        <v>213</v>
      </c>
      <c r="CH377" s="460"/>
      <c r="CI377" s="460"/>
      <c r="CJ377" s="460"/>
      <c r="CK377" s="460"/>
      <c r="CL377" s="460"/>
      <c r="CM377" s="460"/>
      <c r="CN377" s="460"/>
      <c r="CO377" s="460"/>
      <c r="CP377" s="460"/>
      <c r="CQ377" s="460"/>
      <c r="CR377" s="460"/>
      <c r="CS377" s="460"/>
      <c r="CT377" s="460"/>
      <c r="CU377" s="460"/>
      <c r="CV377" s="460"/>
      <c r="CW377" s="460"/>
      <c r="CX377" s="460"/>
      <c r="CY377" s="460"/>
      <c r="CZ377" s="460"/>
      <c r="DA377" s="460"/>
      <c r="DB377" s="460"/>
      <c r="DC377" s="460"/>
      <c r="DD377" s="460"/>
      <c r="DE377" s="460"/>
      <c r="DF377" s="460"/>
      <c r="DG377" s="460"/>
      <c r="DH377" s="460"/>
      <c r="DI377" s="460"/>
      <c r="DJ377" s="460"/>
      <c r="DK377" s="460"/>
      <c r="DL377" s="460"/>
      <c r="DM377" s="460"/>
      <c r="DN377" s="460"/>
      <c r="DO377" s="460"/>
      <c r="DP377" s="460"/>
      <c r="DQ377" s="460"/>
      <c r="DR377" s="460"/>
      <c r="DS377" s="460"/>
      <c r="DT377" s="460"/>
      <c r="DU377" s="460"/>
      <c r="DV377" s="460"/>
      <c r="DW377" s="460"/>
      <c r="DX377" s="460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</row>
  </sheetData>
  <sheetProtection/>
  <mergeCells count="1822">
    <mergeCell ref="D186:EO186"/>
    <mergeCell ref="B187:C187"/>
    <mergeCell ref="D187:X187"/>
    <mergeCell ref="Y187:AH187"/>
    <mergeCell ref="AI187:BI187"/>
    <mergeCell ref="BJ187:BY187"/>
    <mergeCell ref="BZ187:CZ187"/>
    <mergeCell ref="DB187:DQ187"/>
    <mergeCell ref="DS187:EP187"/>
    <mergeCell ref="FG226:FQ226"/>
    <mergeCell ref="FR226:FY226"/>
    <mergeCell ref="AV325:BK325"/>
    <mergeCell ref="AV324:BK324"/>
    <mergeCell ref="AL226:DD226"/>
    <mergeCell ref="DE226:DT226"/>
    <mergeCell ref="DU226:EG226"/>
    <mergeCell ref="EH226:ET226"/>
    <mergeCell ref="B361:FM364"/>
    <mergeCell ref="DQ10:DV10"/>
    <mergeCell ref="D148:EO148"/>
    <mergeCell ref="B149:C149"/>
    <mergeCell ref="D149:X149"/>
    <mergeCell ref="Y149:AG149"/>
    <mergeCell ref="AH149:BH149"/>
    <mergeCell ref="BV149:CI149"/>
    <mergeCell ref="CY149:DM149"/>
    <mergeCell ref="EB149:EO149"/>
    <mergeCell ref="DJ121:DY121"/>
    <mergeCell ref="C121:V121"/>
    <mergeCell ref="AD121:AP121"/>
    <mergeCell ref="AQ121:BC121"/>
    <mergeCell ref="BD121:BR121"/>
    <mergeCell ref="CF121:CS121"/>
    <mergeCell ref="CT121:DI121"/>
    <mergeCell ref="BV153:CI153"/>
    <mergeCell ref="CZ153:DN153"/>
    <mergeCell ref="Z377:AY377"/>
    <mergeCell ref="CG377:DX377"/>
    <mergeCell ref="J373:Y373"/>
    <mergeCell ref="Z373:AY373"/>
    <mergeCell ref="CG373:DX373"/>
    <mergeCell ref="Z374:AY374"/>
    <mergeCell ref="CG374:DX374"/>
    <mergeCell ref="J376:Y376"/>
    <mergeCell ref="Z376:AY376"/>
    <mergeCell ref="CG376:DX376"/>
    <mergeCell ref="CI91:CQ91"/>
    <mergeCell ref="CR91:DL91"/>
    <mergeCell ref="BU90:CH90"/>
    <mergeCell ref="BU91:CH91"/>
    <mergeCell ref="DM91:DZ91"/>
    <mergeCell ref="AO91:BG91"/>
    <mergeCell ref="CR90:DL90"/>
    <mergeCell ref="DM90:DZ90"/>
    <mergeCell ref="BH91:BT91"/>
    <mergeCell ref="BU63:CH63"/>
    <mergeCell ref="EA62:EL62"/>
    <mergeCell ref="EA63:EL63"/>
    <mergeCell ref="FK63:FU63"/>
    <mergeCell ref="EM63:EW63"/>
    <mergeCell ref="EX63:FJ63"/>
    <mergeCell ref="CR62:DL62"/>
    <mergeCell ref="DM62:DZ62"/>
    <mergeCell ref="EM62:EW62"/>
    <mergeCell ref="EX62:FJ62"/>
    <mergeCell ref="DP1:FW1"/>
    <mergeCell ref="DP2:FZ2"/>
    <mergeCell ref="DP3:FZ3"/>
    <mergeCell ref="DP4:FZ4"/>
    <mergeCell ref="B5:FA5"/>
    <mergeCell ref="B7:CJ7"/>
    <mergeCell ref="DL7:DZ7"/>
    <mergeCell ref="B10:BJ10"/>
    <mergeCell ref="B11:I11"/>
    <mergeCell ref="CZ11:ER11"/>
    <mergeCell ref="B13:CJ13"/>
    <mergeCell ref="CZ13:DO13"/>
    <mergeCell ref="B16:CJ16"/>
    <mergeCell ref="B17:FA17"/>
    <mergeCell ref="B18:ER18"/>
    <mergeCell ref="B20:FA20"/>
    <mergeCell ref="B21:FA21"/>
    <mergeCell ref="B22:FA22"/>
    <mergeCell ref="B24:FA24"/>
    <mergeCell ref="B26:B27"/>
    <mergeCell ref="C26:G27"/>
    <mergeCell ref="H26:U27"/>
    <mergeCell ref="V26:BT26"/>
    <mergeCell ref="BU26:DZ26"/>
    <mergeCell ref="EA26:FV26"/>
    <mergeCell ref="V27:AB27"/>
    <mergeCell ref="AC27:AN27"/>
    <mergeCell ref="AO27:BF27"/>
    <mergeCell ref="BG27:BT27"/>
    <mergeCell ref="BU27:CH27"/>
    <mergeCell ref="CI27:CQ27"/>
    <mergeCell ref="CR27:DL27"/>
    <mergeCell ref="DM27:DZ27"/>
    <mergeCell ref="EA27:EK27"/>
    <mergeCell ref="EL27:EX27"/>
    <mergeCell ref="EY27:FK27"/>
    <mergeCell ref="FL27:FV27"/>
    <mergeCell ref="C28:G28"/>
    <mergeCell ref="H28:U28"/>
    <mergeCell ref="V28:AB28"/>
    <mergeCell ref="AC28:AN28"/>
    <mergeCell ref="AO28:BF28"/>
    <mergeCell ref="BG28:BT28"/>
    <mergeCell ref="BU28:CH28"/>
    <mergeCell ref="CI28:CQ28"/>
    <mergeCell ref="CR28:DL28"/>
    <mergeCell ref="DM28:DZ28"/>
    <mergeCell ref="EA28:EK28"/>
    <mergeCell ref="EL28:EX28"/>
    <mergeCell ref="EY28:FK28"/>
    <mergeCell ref="FL28:FV28"/>
    <mergeCell ref="H29:U29"/>
    <mergeCell ref="V29:AB29"/>
    <mergeCell ref="AC29:AN29"/>
    <mergeCell ref="AO29:BF29"/>
    <mergeCell ref="BG29:BT29"/>
    <mergeCell ref="BU29:CH29"/>
    <mergeCell ref="CI29:CQ29"/>
    <mergeCell ref="CR29:DL29"/>
    <mergeCell ref="DM29:DZ29"/>
    <mergeCell ref="EA29:EK29"/>
    <mergeCell ref="EL29:EX29"/>
    <mergeCell ref="EY29:FK29"/>
    <mergeCell ref="FL29:FV29"/>
    <mergeCell ref="H30:U30"/>
    <mergeCell ref="V30:AB30"/>
    <mergeCell ref="AC30:AN30"/>
    <mergeCell ref="AO30:BF30"/>
    <mergeCell ref="BG30:BT30"/>
    <mergeCell ref="BU30:CH30"/>
    <mergeCell ref="CI30:CQ30"/>
    <mergeCell ref="CR30:DL30"/>
    <mergeCell ref="DM30:DZ30"/>
    <mergeCell ref="EA30:EK30"/>
    <mergeCell ref="EL30:EX30"/>
    <mergeCell ref="EY30:FK30"/>
    <mergeCell ref="FL30:FV30"/>
    <mergeCell ref="C31:G31"/>
    <mergeCell ref="H31:U31"/>
    <mergeCell ref="V31:AB31"/>
    <mergeCell ref="AC31:AN31"/>
    <mergeCell ref="AO31:BF31"/>
    <mergeCell ref="BG31:BT31"/>
    <mergeCell ref="BU31:CH31"/>
    <mergeCell ref="CI31:CQ31"/>
    <mergeCell ref="CR31:DL31"/>
    <mergeCell ref="DM31:DZ31"/>
    <mergeCell ref="EA31:EK31"/>
    <mergeCell ref="EL31:EX31"/>
    <mergeCell ref="EY31:FK31"/>
    <mergeCell ref="FL31:FV31"/>
    <mergeCell ref="H32:U32"/>
    <mergeCell ref="V32:AB32"/>
    <mergeCell ref="AC32:AN32"/>
    <mergeCell ref="AO32:BF32"/>
    <mergeCell ref="BG32:BT32"/>
    <mergeCell ref="BU32:CH32"/>
    <mergeCell ref="CI32:CQ32"/>
    <mergeCell ref="CR32:DL32"/>
    <mergeCell ref="DM32:DZ32"/>
    <mergeCell ref="EA32:EK32"/>
    <mergeCell ref="EL32:EX32"/>
    <mergeCell ref="EY32:FK32"/>
    <mergeCell ref="FL32:FV32"/>
    <mergeCell ref="B34:FA34"/>
    <mergeCell ref="B36:B37"/>
    <mergeCell ref="C36:G37"/>
    <mergeCell ref="H36:U37"/>
    <mergeCell ref="V36:BT36"/>
    <mergeCell ref="BU36:DZ36"/>
    <mergeCell ref="V37:AB37"/>
    <mergeCell ref="AC37:AN37"/>
    <mergeCell ref="AO37:BF37"/>
    <mergeCell ref="BG37:BT37"/>
    <mergeCell ref="BU37:CH37"/>
    <mergeCell ref="CI37:CQ37"/>
    <mergeCell ref="CR37:DL37"/>
    <mergeCell ref="DM37:DZ37"/>
    <mergeCell ref="C38:G38"/>
    <mergeCell ref="H38:U38"/>
    <mergeCell ref="V38:AB38"/>
    <mergeCell ref="AC38:AN38"/>
    <mergeCell ref="AO38:BF38"/>
    <mergeCell ref="BG38:BT38"/>
    <mergeCell ref="BU38:CH38"/>
    <mergeCell ref="CI38:CQ38"/>
    <mergeCell ref="CR38:DL38"/>
    <mergeCell ref="DM38:DZ38"/>
    <mergeCell ref="H39:U39"/>
    <mergeCell ref="V39:AB39"/>
    <mergeCell ref="AC39:AN39"/>
    <mergeCell ref="AO39:BF39"/>
    <mergeCell ref="BG39:BT39"/>
    <mergeCell ref="BU39:CH39"/>
    <mergeCell ref="CI39:CQ39"/>
    <mergeCell ref="CR39:DL39"/>
    <mergeCell ref="DM39:DZ39"/>
    <mergeCell ref="H40:U40"/>
    <mergeCell ref="V40:AB40"/>
    <mergeCell ref="AC40:AN40"/>
    <mergeCell ref="AO40:BF40"/>
    <mergeCell ref="BG40:BT40"/>
    <mergeCell ref="BU40:CH40"/>
    <mergeCell ref="CI40:CQ40"/>
    <mergeCell ref="CR40:DL40"/>
    <mergeCell ref="DM40:DZ40"/>
    <mergeCell ref="C41:G41"/>
    <mergeCell ref="H41:U41"/>
    <mergeCell ref="V41:AB41"/>
    <mergeCell ref="AC41:AN41"/>
    <mergeCell ref="AO41:BF41"/>
    <mergeCell ref="BG41:BT41"/>
    <mergeCell ref="BU41:CH41"/>
    <mergeCell ref="CI41:CQ41"/>
    <mergeCell ref="CR41:DL41"/>
    <mergeCell ref="DM41:DZ41"/>
    <mergeCell ref="H42:U42"/>
    <mergeCell ref="V42:AB42"/>
    <mergeCell ref="AC42:AN42"/>
    <mergeCell ref="AO42:BF42"/>
    <mergeCell ref="BG42:BT42"/>
    <mergeCell ref="BU42:CH42"/>
    <mergeCell ref="CI42:CQ42"/>
    <mergeCell ref="CR42:DL42"/>
    <mergeCell ref="DM42:DZ42"/>
    <mergeCell ref="B43:FA43"/>
    <mergeCell ref="B45:FA45"/>
    <mergeCell ref="B47:B48"/>
    <mergeCell ref="C47:G48"/>
    <mergeCell ref="H47:U48"/>
    <mergeCell ref="V47:BT47"/>
    <mergeCell ref="BU47:DZ47"/>
    <mergeCell ref="EA47:FV47"/>
    <mergeCell ref="V48:AB48"/>
    <mergeCell ref="AC48:AN48"/>
    <mergeCell ref="AO48:BF48"/>
    <mergeCell ref="BG48:BT48"/>
    <mergeCell ref="BU48:CH48"/>
    <mergeCell ref="CI48:CQ48"/>
    <mergeCell ref="CR48:DL48"/>
    <mergeCell ref="DM48:DZ48"/>
    <mergeCell ref="EA48:EK48"/>
    <mergeCell ref="EL48:EX48"/>
    <mergeCell ref="EY48:FK48"/>
    <mergeCell ref="FL48:FV48"/>
    <mergeCell ref="C49:G49"/>
    <mergeCell ref="H49:U49"/>
    <mergeCell ref="V49:AB49"/>
    <mergeCell ref="AC49:AN49"/>
    <mergeCell ref="AO49:BF49"/>
    <mergeCell ref="BG49:BT49"/>
    <mergeCell ref="BU49:CH49"/>
    <mergeCell ref="CI49:CQ49"/>
    <mergeCell ref="CR49:DL49"/>
    <mergeCell ref="DM49:DZ49"/>
    <mergeCell ref="EA49:EK49"/>
    <mergeCell ref="EL49:EX49"/>
    <mergeCell ref="EY49:FK49"/>
    <mergeCell ref="FL49:FV49"/>
    <mergeCell ref="G50:U50"/>
    <mergeCell ref="V50:AB50"/>
    <mergeCell ref="AC50:AN50"/>
    <mergeCell ref="AO50:BG50"/>
    <mergeCell ref="BH50:BT50"/>
    <mergeCell ref="BU50:CH50"/>
    <mergeCell ref="CI50:CQ50"/>
    <mergeCell ref="CR50:DL50"/>
    <mergeCell ref="DM50:DZ50"/>
    <mergeCell ref="EA50:EL50"/>
    <mergeCell ref="EM50:EW50"/>
    <mergeCell ref="EX50:FJ50"/>
    <mergeCell ref="FK50:FU50"/>
    <mergeCell ref="C51:F51"/>
    <mergeCell ref="G51:U51"/>
    <mergeCell ref="V51:AB51"/>
    <mergeCell ref="BH51:BT51"/>
    <mergeCell ref="BU51:CH51"/>
    <mergeCell ref="DM51:DZ51"/>
    <mergeCell ref="EA51:EL51"/>
    <mergeCell ref="FK51:FU51"/>
    <mergeCell ref="C52:F52"/>
    <mergeCell ref="G52:U52"/>
    <mergeCell ref="V52:AB52"/>
    <mergeCell ref="BH52:BT52"/>
    <mergeCell ref="BU52:CH52"/>
    <mergeCell ref="DM52:DZ52"/>
    <mergeCell ref="EA52:EL52"/>
    <mergeCell ref="FK52:FU52"/>
    <mergeCell ref="C53:F53"/>
    <mergeCell ref="G53:U53"/>
    <mergeCell ref="V53:AB53"/>
    <mergeCell ref="BH53:BT53"/>
    <mergeCell ref="BU53:CH53"/>
    <mergeCell ref="DM53:DZ53"/>
    <mergeCell ref="EA53:EL53"/>
    <mergeCell ref="FK53:FU53"/>
    <mergeCell ref="C54:F54"/>
    <mergeCell ref="G54:U54"/>
    <mergeCell ref="V54:AB54"/>
    <mergeCell ref="BH54:BT54"/>
    <mergeCell ref="BU54:CH54"/>
    <mergeCell ref="DM54:DZ54"/>
    <mergeCell ref="EA54:EL54"/>
    <mergeCell ref="FK54:FU54"/>
    <mergeCell ref="C55:F55"/>
    <mergeCell ref="G55:U55"/>
    <mergeCell ref="V55:AB55"/>
    <mergeCell ref="BH55:BT55"/>
    <mergeCell ref="BU55:CH55"/>
    <mergeCell ref="DM55:DZ55"/>
    <mergeCell ref="EA55:EL55"/>
    <mergeCell ref="FK55:FU55"/>
    <mergeCell ref="C56:F56"/>
    <mergeCell ref="G56:U56"/>
    <mergeCell ref="V56:AB56"/>
    <mergeCell ref="BH56:BT56"/>
    <mergeCell ref="BU56:CH56"/>
    <mergeCell ref="DM56:DZ56"/>
    <mergeCell ref="EA56:EL56"/>
    <mergeCell ref="FK56:FU56"/>
    <mergeCell ref="C57:F57"/>
    <mergeCell ref="G57:U57"/>
    <mergeCell ref="V57:AB57"/>
    <mergeCell ref="BH57:BT57"/>
    <mergeCell ref="BU57:CH57"/>
    <mergeCell ref="DM57:DZ57"/>
    <mergeCell ref="EA57:EL57"/>
    <mergeCell ref="FK57:FU57"/>
    <mergeCell ref="C58:F58"/>
    <mergeCell ref="G58:U58"/>
    <mergeCell ref="V58:AB58"/>
    <mergeCell ref="BH58:BT58"/>
    <mergeCell ref="BU58:CH58"/>
    <mergeCell ref="DM58:DZ58"/>
    <mergeCell ref="EA58:EL58"/>
    <mergeCell ref="FK58:FU58"/>
    <mergeCell ref="C59:F59"/>
    <mergeCell ref="G59:U59"/>
    <mergeCell ref="V59:AB59"/>
    <mergeCell ref="BH59:BT59"/>
    <mergeCell ref="BU59:CH59"/>
    <mergeCell ref="DM59:DZ59"/>
    <mergeCell ref="EA59:EL59"/>
    <mergeCell ref="FK59:FU59"/>
    <mergeCell ref="C60:F60"/>
    <mergeCell ref="G60:U60"/>
    <mergeCell ref="V60:AB60"/>
    <mergeCell ref="BH60:BT60"/>
    <mergeCell ref="BU60:CH60"/>
    <mergeCell ref="DM60:DZ60"/>
    <mergeCell ref="EA60:EL60"/>
    <mergeCell ref="FK60:FU60"/>
    <mergeCell ref="C61:F61"/>
    <mergeCell ref="G61:U61"/>
    <mergeCell ref="V61:AB61"/>
    <mergeCell ref="BH61:BT61"/>
    <mergeCell ref="BU61:CH61"/>
    <mergeCell ref="DM61:DZ61"/>
    <mergeCell ref="EA61:EL61"/>
    <mergeCell ref="FK61:FU61"/>
    <mergeCell ref="G62:U62"/>
    <mergeCell ref="AC62:AN62"/>
    <mergeCell ref="AO62:BG62"/>
    <mergeCell ref="BH62:BT62"/>
    <mergeCell ref="CI62:CQ62"/>
    <mergeCell ref="BU62:CH62"/>
    <mergeCell ref="FK62:FU62"/>
    <mergeCell ref="C63:F63"/>
    <mergeCell ref="G63:U63"/>
    <mergeCell ref="AC63:AN63"/>
    <mergeCell ref="AO63:BG63"/>
    <mergeCell ref="BH63:BT63"/>
    <mergeCell ref="CI63:CQ63"/>
    <mergeCell ref="CR63:DL63"/>
    <mergeCell ref="DM63:DZ63"/>
    <mergeCell ref="C62:F62"/>
    <mergeCell ref="G64:U64"/>
    <mergeCell ref="V64:AB64"/>
    <mergeCell ref="AC64:AN64"/>
    <mergeCell ref="AO64:BG64"/>
    <mergeCell ref="BH64:BT64"/>
    <mergeCell ref="BU64:CH64"/>
    <mergeCell ref="CI64:CQ64"/>
    <mergeCell ref="CR64:DL64"/>
    <mergeCell ref="DM64:DZ64"/>
    <mergeCell ref="EA64:EL64"/>
    <mergeCell ref="EM64:EW64"/>
    <mergeCell ref="EX64:FJ64"/>
    <mergeCell ref="FK64:FU64"/>
    <mergeCell ref="B66:FA66"/>
    <mergeCell ref="B68:B69"/>
    <mergeCell ref="C68:G69"/>
    <mergeCell ref="H68:U69"/>
    <mergeCell ref="V68:BT68"/>
    <mergeCell ref="BU68:DZ68"/>
    <mergeCell ref="EA68:FV68"/>
    <mergeCell ref="V69:AB69"/>
    <mergeCell ref="AC69:AN69"/>
    <mergeCell ref="AO69:BF69"/>
    <mergeCell ref="BG69:BT69"/>
    <mergeCell ref="BU69:CH69"/>
    <mergeCell ref="CI69:CQ69"/>
    <mergeCell ref="CR69:DL69"/>
    <mergeCell ref="DM69:DZ69"/>
    <mergeCell ref="EA69:EK69"/>
    <mergeCell ref="EL69:EX69"/>
    <mergeCell ref="EY69:FK69"/>
    <mergeCell ref="FL69:FV69"/>
    <mergeCell ref="C70:G70"/>
    <mergeCell ref="H70:U70"/>
    <mergeCell ref="V70:AB70"/>
    <mergeCell ref="AC70:AN70"/>
    <mergeCell ref="AO70:BF70"/>
    <mergeCell ref="BG70:BT70"/>
    <mergeCell ref="BU70:CH70"/>
    <mergeCell ref="CI70:CQ70"/>
    <mergeCell ref="CR70:DL70"/>
    <mergeCell ref="DM70:DZ70"/>
    <mergeCell ref="EA70:EK70"/>
    <mergeCell ref="EL70:EX70"/>
    <mergeCell ref="EY70:FK70"/>
    <mergeCell ref="FL70:FV70"/>
    <mergeCell ref="G71:U71"/>
    <mergeCell ref="B73:FA73"/>
    <mergeCell ref="B75:B76"/>
    <mergeCell ref="C75:G76"/>
    <mergeCell ref="H75:U76"/>
    <mergeCell ref="V75:BT75"/>
    <mergeCell ref="BU75:DZ75"/>
    <mergeCell ref="V76:AB76"/>
    <mergeCell ref="AC76:AN76"/>
    <mergeCell ref="AO76:BF76"/>
    <mergeCell ref="BG76:BT76"/>
    <mergeCell ref="BU76:CH76"/>
    <mergeCell ref="CI76:CQ76"/>
    <mergeCell ref="CR76:DL76"/>
    <mergeCell ref="DM76:DZ76"/>
    <mergeCell ref="C77:G77"/>
    <mergeCell ref="H77:U77"/>
    <mergeCell ref="V77:AB77"/>
    <mergeCell ref="AC77:AN77"/>
    <mergeCell ref="AO77:BF77"/>
    <mergeCell ref="BG77:BT77"/>
    <mergeCell ref="BU77:CH77"/>
    <mergeCell ref="CI77:CQ77"/>
    <mergeCell ref="CR77:DL77"/>
    <mergeCell ref="DM77:DZ77"/>
    <mergeCell ref="G78:U78"/>
    <mergeCell ref="V78:AB78"/>
    <mergeCell ref="AC78:AN78"/>
    <mergeCell ref="AO78:BG78"/>
    <mergeCell ref="BH78:BT78"/>
    <mergeCell ref="BU78:CH78"/>
    <mergeCell ref="CI78:CQ78"/>
    <mergeCell ref="CR78:DL78"/>
    <mergeCell ref="DM78:DZ78"/>
    <mergeCell ref="C79:F79"/>
    <mergeCell ref="G79:U79"/>
    <mergeCell ref="V79:AB79"/>
    <mergeCell ref="BH79:BT79"/>
    <mergeCell ref="BU79:CH79"/>
    <mergeCell ref="DM79:DZ79"/>
    <mergeCell ref="AC79:AN79"/>
    <mergeCell ref="AO79:BG79"/>
    <mergeCell ref="CI79:CQ79"/>
    <mergeCell ref="CR79:DL79"/>
    <mergeCell ref="C80:F80"/>
    <mergeCell ref="G80:U80"/>
    <mergeCell ref="V80:AB80"/>
    <mergeCell ref="BH80:BT80"/>
    <mergeCell ref="BU80:CH80"/>
    <mergeCell ref="DM80:DZ80"/>
    <mergeCell ref="AC80:AN80"/>
    <mergeCell ref="AO80:BG80"/>
    <mergeCell ref="CI80:CQ80"/>
    <mergeCell ref="CR80:DL80"/>
    <mergeCell ref="C81:F81"/>
    <mergeCell ref="G81:U81"/>
    <mergeCell ref="V81:AB81"/>
    <mergeCell ref="BH81:BT81"/>
    <mergeCell ref="BU81:CH81"/>
    <mergeCell ref="DM81:DZ81"/>
    <mergeCell ref="AC81:AN81"/>
    <mergeCell ref="AO81:BG81"/>
    <mergeCell ref="CI81:CQ81"/>
    <mergeCell ref="CR81:DL81"/>
    <mergeCell ref="C82:F82"/>
    <mergeCell ref="G82:U82"/>
    <mergeCell ref="V82:AB82"/>
    <mergeCell ref="BH82:BT82"/>
    <mergeCell ref="BU82:CH82"/>
    <mergeCell ref="DM82:DZ82"/>
    <mergeCell ref="AC82:AN82"/>
    <mergeCell ref="CI82:CQ82"/>
    <mergeCell ref="CR82:DL82"/>
    <mergeCell ref="AO82:BG82"/>
    <mergeCell ref="C83:F83"/>
    <mergeCell ref="G83:U83"/>
    <mergeCell ref="V83:AB83"/>
    <mergeCell ref="BH83:BT83"/>
    <mergeCell ref="BU83:CH83"/>
    <mergeCell ref="DM83:DZ83"/>
    <mergeCell ref="CR83:DL83"/>
    <mergeCell ref="AC83:AN83"/>
    <mergeCell ref="CI83:CQ83"/>
    <mergeCell ref="AO83:BG83"/>
    <mergeCell ref="C84:F84"/>
    <mergeCell ref="G84:U84"/>
    <mergeCell ref="V84:AB84"/>
    <mergeCell ref="BH84:BT84"/>
    <mergeCell ref="BU84:CH84"/>
    <mergeCell ref="DM84:DZ84"/>
    <mergeCell ref="CI84:CQ84"/>
    <mergeCell ref="CR84:DL84"/>
    <mergeCell ref="AC84:AN84"/>
    <mergeCell ref="AO84:BG84"/>
    <mergeCell ref="C85:F85"/>
    <mergeCell ref="G85:U85"/>
    <mergeCell ref="V85:AB85"/>
    <mergeCell ref="BH85:BT85"/>
    <mergeCell ref="BU85:CH85"/>
    <mergeCell ref="DM85:DZ85"/>
    <mergeCell ref="CI85:CQ85"/>
    <mergeCell ref="CR85:DL85"/>
    <mergeCell ref="AO85:BG85"/>
    <mergeCell ref="AC85:AN85"/>
    <mergeCell ref="C86:F86"/>
    <mergeCell ref="G86:U86"/>
    <mergeCell ref="V86:AB86"/>
    <mergeCell ref="BH86:BT86"/>
    <mergeCell ref="BU86:CH86"/>
    <mergeCell ref="DM86:DZ86"/>
    <mergeCell ref="AC86:AN86"/>
    <mergeCell ref="CI86:CQ86"/>
    <mergeCell ref="CR86:DL86"/>
    <mergeCell ref="AO86:BG86"/>
    <mergeCell ref="C87:F87"/>
    <mergeCell ref="G87:U87"/>
    <mergeCell ref="V87:AB87"/>
    <mergeCell ref="BH87:BT87"/>
    <mergeCell ref="BU87:CH87"/>
    <mergeCell ref="DM87:DZ87"/>
    <mergeCell ref="AC87:AN87"/>
    <mergeCell ref="CI87:CQ87"/>
    <mergeCell ref="CR87:DL87"/>
    <mergeCell ref="AO87:BG87"/>
    <mergeCell ref="C88:F88"/>
    <mergeCell ref="G88:U88"/>
    <mergeCell ref="V88:AB88"/>
    <mergeCell ref="BH88:BT88"/>
    <mergeCell ref="BU88:CH88"/>
    <mergeCell ref="DM88:DZ88"/>
    <mergeCell ref="AC88:AN88"/>
    <mergeCell ref="AO88:BG88"/>
    <mergeCell ref="CI88:CQ88"/>
    <mergeCell ref="CR88:DL88"/>
    <mergeCell ref="C89:F89"/>
    <mergeCell ref="G89:U89"/>
    <mergeCell ref="V89:AB89"/>
    <mergeCell ref="BH89:BT89"/>
    <mergeCell ref="BU89:CH89"/>
    <mergeCell ref="DM89:DZ89"/>
    <mergeCell ref="AC89:AN89"/>
    <mergeCell ref="AO89:BG89"/>
    <mergeCell ref="CI89:CQ89"/>
    <mergeCell ref="CR89:DL89"/>
    <mergeCell ref="C90:F90"/>
    <mergeCell ref="G90:U90"/>
    <mergeCell ref="AC90:AN90"/>
    <mergeCell ref="AO90:BG90"/>
    <mergeCell ref="BH90:BT90"/>
    <mergeCell ref="CI90:CQ90"/>
    <mergeCell ref="V90:AB90"/>
    <mergeCell ref="C91:F91"/>
    <mergeCell ref="G91:U91"/>
    <mergeCell ref="G92:U92"/>
    <mergeCell ref="V92:AB92"/>
    <mergeCell ref="AC92:AN92"/>
    <mergeCell ref="AO92:BG92"/>
    <mergeCell ref="V91:AB91"/>
    <mergeCell ref="AC91:AN91"/>
    <mergeCell ref="BH92:BT92"/>
    <mergeCell ref="BU92:CH92"/>
    <mergeCell ref="CI92:CQ92"/>
    <mergeCell ref="CR92:DL92"/>
    <mergeCell ref="DM92:DZ92"/>
    <mergeCell ref="B94:FA94"/>
    <mergeCell ref="B96:B97"/>
    <mergeCell ref="C96:G97"/>
    <mergeCell ref="H96:U97"/>
    <mergeCell ref="V96:BT96"/>
    <mergeCell ref="BU96:DZ96"/>
    <mergeCell ref="V97:AB97"/>
    <mergeCell ref="AC97:AN97"/>
    <mergeCell ref="AO97:BF97"/>
    <mergeCell ref="BG97:BT97"/>
    <mergeCell ref="BU97:CH97"/>
    <mergeCell ref="CI97:CQ97"/>
    <mergeCell ref="CR97:DL97"/>
    <mergeCell ref="DM97:DZ97"/>
    <mergeCell ref="C98:G98"/>
    <mergeCell ref="H98:U98"/>
    <mergeCell ref="V98:AB98"/>
    <mergeCell ref="AC98:AN98"/>
    <mergeCell ref="AO98:BF98"/>
    <mergeCell ref="BG98:BT98"/>
    <mergeCell ref="BU98:CH98"/>
    <mergeCell ref="CI98:CQ98"/>
    <mergeCell ref="CR98:DL98"/>
    <mergeCell ref="DM98:DZ98"/>
    <mergeCell ref="G99:U99"/>
    <mergeCell ref="B101:FA101"/>
    <mergeCell ref="B103:FA103"/>
    <mergeCell ref="B105:B106"/>
    <mergeCell ref="C105:U106"/>
    <mergeCell ref="V105:BP105"/>
    <mergeCell ref="BQ105:DV105"/>
    <mergeCell ref="DW105:FT105"/>
    <mergeCell ref="V106:AB106"/>
    <mergeCell ref="AC106:AN106"/>
    <mergeCell ref="AO106:BA106"/>
    <mergeCell ref="BB106:BP106"/>
    <mergeCell ref="BQ106:CC106"/>
    <mergeCell ref="CD106:CP106"/>
    <mergeCell ref="CQ106:DF106"/>
    <mergeCell ref="DG106:DV106"/>
    <mergeCell ref="DW106:EI106"/>
    <mergeCell ref="EJ106:EV106"/>
    <mergeCell ref="EW106:FH106"/>
    <mergeCell ref="FI106:FT106"/>
    <mergeCell ref="C107:U107"/>
    <mergeCell ref="V107:AB107"/>
    <mergeCell ref="AC107:AN107"/>
    <mergeCell ref="AO107:BA107"/>
    <mergeCell ref="BB107:BP107"/>
    <mergeCell ref="BQ107:CC107"/>
    <mergeCell ref="CD107:CP107"/>
    <mergeCell ref="CQ107:DF107"/>
    <mergeCell ref="DG107:DV107"/>
    <mergeCell ref="FI107:FT107"/>
    <mergeCell ref="C108:U108"/>
    <mergeCell ref="V108:AB108"/>
    <mergeCell ref="AC108:AN108"/>
    <mergeCell ref="AO108:BA108"/>
    <mergeCell ref="BB108:BP108"/>
    <mergeCell ref="BQ108:CC108"/>
    <mergeCell ref="DG108:DV108"/>
    <mergeCell ref="DW108:EI108"/>
    <mergeCell ref="EJ108:EV108"/>
    <mergeCell ref="EW108:FH108"/>
    <mergeCell ref="DW107:EI107"/>
    <mergeCell ref="EJ107:EV107"/>
    <mergeCell ref="EW107:FH107"/>
    <mergeCell ref="FI108:FT108"/>
    <mergeCell ref="C109:U109"/>
    <mergeCell ref="V109:AB109"/>
    <mergeCell ref="BB109:BP109"/>
    <mergeCell ref="BQ109:CC109"/>
    <mergeCell ref="DG109:DV109"/>
    <mergeCell ref="DW109:EI109"/>
    <mergeCell ref="FI109:FT109"/>
    <mergeCell ref="CD108:CP108"/>
    <mergeCell ref="CQ108:DF108"/>
    <mergeCell ref="C110:U110"/>
    <mergeCell ref="AC110:AN110"/>
    <mergeCell ref="AO110:BA110"/>
    <mergeCell ref="BB110:BP110"/>
    <mergeCell ref="CD110:CP110"/>
    <mergeCell ref="CQ110:DF110"/>
    <mergeCell ref="DG110:DV110"/>
    <mergeCell ref="EJ110:EV110"/>
    <mergeCell ref="EW110:FH110"/>
    <mergeCell ref="FI110:FT110"/>
    <mergeCell ref="C111:U111"/>
    <mergeCell ref="AC111:AN111"/>
    <mergeCell ref="AO111:BA111"/>
    <mergeCell ref="BB111:BP111"/>
    <mergeCell ref="CD111:CP111"/>
    <mergeCell ref="CQ111:DF111"/>
    <mergeCell ref="DG111:DV111"/>
    <mergeCell ref="C112:U112"/>
    <mergeCell ref="V112:AB112"/>
    <mergeCell ref="AC112:AN112"/>
    <mergeCell ref="AO112:BA112"/>
    <mergeCell ref="BB112:BP112"/>
    <mergeCell ref="BQ112:CC112"/>
    <mergeCell ref="CD112:CP112"/>
    <mergeCell ref="CQ112:DF112"/>
    <mergeCell ref="DG112:DV112"/>
    <mergeCell ref="DW112:EI112"/>
    <mergeCell ref="EJ112:EV112"/>
    <mergeCell ref="EW112:FH112"/>
    <mergeCell ref="FI112:FT112"/>
    <mergeCell ref="B114:FA114"/>
    <mergeCell ref="B116:B117"/>
    <mergeCell ref="C116:U117"/>
    <mergeCell ref="V116:BQ116"/>
    <mergeCell ref="BR116:DX116"/>
    <mergeCell ref="V117:AD117"/>
    <mergeCell ref="BR118:CD118"/>
    <mergeCell ref="CE118:CR118"/>
    <mergeCell ref="CS118:DH118"/>
    <mergeCell ref="DI118:DX118"/>
    <mergeCell ref="AE117:AO117"/>
    <mergeCell ref="AP117:BB117"/>
    <mergeCell ref="BC117:BQ117"/>
    <mergeCell ref="BR117:CD117"/>
    <mergeCell ref="CE117:CR117"/>
    <mergeCell ref="CS117:DH117"/>
    <mergeCell ref="AD119:AP119"/>
    <mergeCell ref="AQ119:BC119"/>
    <mergeCell ref="BD119:BR119"/>
    <mergeCell ref="BS119:CE119"/>
    <mergeCell ref="DI117:DX117"/>
    <mergeCell ref="C118:U118"/>
    <mergeCell ref="V118:AD118"/>
    <mergeCell ref="AE118:AO118"/>
    <mergeCell ref="AP118:BB118"/>
    <mergeCell ref="BC118:BQ118"/>
    <mergeCell ref="CF119:CS119"/>
    <mergeCell ref="CT119:DI119"/>
    <mergeCell ref="DJ119:DY119"/>
    <mergeCell ref="C120:V120"/>
    <mergeCell ref="W120:AC120"/>
    <mergeCell ref="BD120:BR120"/>
    <mergeCell ref="BS120:CE120"/>
    <mergeCell ref="DJ120:DY120"/>
    <mergeCell ref="C119:V119"/>
    <mergeCell ref="W119:AC119"/>
    <mergeCell ref="C122:V122"/>
    <mergeCell ref="AD122:AP122"/>
    <mergeCell ref="AQ122:BC122"/>
    <mergeCell ref="BD122:BR122"/>
    <mergeCell ref="CF122:CS122"/>
    <mergeCell ref="CT122:DI122"/>
    <mergeCell ref="DJ122:DY122"/>
    <mergeCell ref="C123:V123"/>
    <mergeCell ref="W123:AC123"/>
    <mergeCell ref="AD123:AP123"/>
    <mergeCell ref="AQ123:BC123"/>
    <mergeCell ref="BD123:BR123"/>
    <mergeCell ref="BS123:CE123"/>
    <mergeCell ref="CF123:CS123"/>
    <mergeCell ref="CT123:DI123"/>
    <mergeCell ref="DJ123:DY123"/>
    <mergeCell ref="B125:ER125"/>
    <mergeCell ref="B127:FA127"/>
    <mergeCell ref="B129:C130"/>
    <mergeCell ref="D129:X130"/>
    <mergeCell ref="Y129:AG130"/>
    <mergeCell ref="AH129:BH130"/>
    <mergeCell ref="BI129:CI129"/>
    <mergeCell ref="CJ129:DM129"/>
    <mergeCell ref="DN129:EO129"/>
    <mergeCell ref="BI130:BU130"/>
    <mergeCell ref="BV130:CI130"/>
    <mergeCell ref="CJ130:CX130"/>
    <mergeCell ref="CY130:DM130"/>
    <mergeCell ref="DN130:EA130"/>
    <mergeCell ref="EB130:EO130"/>
    <mergeCell ref="B131:C131"/>
    <mergeCell ref="D131:X131"/>
    <mergeCell ref="Y131:AG131"/>
    <mergeCell ref="AH131:BH131"/>
    <mergeCell ref="BI131:BU131"/>
    <mergeCell ref="BV131:CI131"/>
    <mergeCell ref="CJ131:CX131"/>
    <mergeCell ref="CY131:DM131"/>
    <mergeCell ref="DN131:EA131"/>
    <mergeCell ref="EB131:EO131"/>
    <mergeCell ref="B132:C132"/>
    <mergeCell ref="D132:EO132"/>
    <mergeCell ref="B133:C133"/>
    <mergeCell ref="D133:EO133"/>
    <mergeCell ref="D134:EO134"/>
    <mergeCell ref="B135:C135"/>
    <mergeCell ref="D135:X135"/>
    <mergeCell ref="Y135:AG135"/>
    <mergeCell ref="AH135:BH135"/>
    <mergeCell ref="BI135:BU135"/>
    <mergeCell ref="CJ135:CX135"/>
    <mergeCell ref="DN135:EA135"/>
    <mergeCell ref="D136:EO136"/>
    <mergeCell ref="B137:C137"/>
    <mergeCell ref="D137:X137"/>
    <mergeCell ref="Y137:AG137"/>
    <mergeCell ref="AH137:BH137"/>
    <mergeCell ref="BI137:BU137"/>
    <mergeCell ref="CJ137:CX137"/>
    <mergeCell ref="DN137:EA137"/>
    <mergeCell ref="B138:C138"/>
    <mergeCell ref="D138:X138"/>
    <mergeCell ref="Y138:AG138"/>
    <mergeCell ref="AH138:BH138"/>
    <mergeCell ref="BI138:BU138"/>
    <mergeCell ref="CJ138:CX138"/>
    <mergeCell ref="DN138:EA138"/>
    <mergeCell ref="D139:EO139"/>
    <mergeCell ref="DN140:EA140"/>
    <mergeCell ref="DN141:EA141"/>
    <mergeCell ref="B140:C140"/>
    <mergeCell ref="D140:X140"/>
    <mergeCell ref="Y140:AG140"/>
    <mergeCell ref="AH140:BH140"/>
    <mergeCell ref="BI140:BU140"/>
    <mergeCell ref="CJ140:CX140"/>
    <mergeCell ref="D144:EO144"/>
    <mergeCell ref="B142:C142"/>
    <mergeCell ref="D142:X142"/>
    <mergeCell ref="Y142:AG142"/>
    <mergeCell ref="AH142:BH142"/>
    <mergeCell ref="BI142:BU142"/>
    <mergeCell ref="DN142:EA142"/>
    <mergeCell ref="CJ142:CX142"/>
    <mergeCell ref="B141:C141"/>
    <mergeCell ref="D141:X141"/>
    <mergeCell ref="B143:C143"/>
    <mergeCell ref="D143:EO143"/>
    <mergeCell ref="Y141:AG141"/>
    <mergeCell ref="AH141:BH141"/>
    <mergeCell ref="BI141:BU141"/>
    <mergeCell ref="CJ141:CX141"/>
    <mergeCell ref="CY147:DM147"/>
    <mergeCell ref="EB147:EO147"/>
    <mergeCell ref="B145:C145"/>
    <mergeCell ref="D145:X145"/>
    <mergeCell ref="Y145:AG145"/>
    <mergeCell ref="AH145:BH145"/>
    <mergeCell ref="BV145:CI145"/>
    <mergeCell ref="CY145:DM145"/>
    <mergeCell ref="BV151:CI151"/>
    <mergeCell ref="CY151:DM151"/>
    <mergeCell ref="EB151:EO151"/>
    <mergeCell ref="EB145:EO145"/>
    <mergeCell ref="D146:EO146"/>
    <mergeCell ref="B147:C147"/>
    <mergeCell ref="D147:X147"/>
    <mergeCell ref="Y147:AG147"/>
    <mergeCell ref="AH147:BH147"/>
    <mergeCell ref="BV147:CI147"/>
    <mergeCell ref="D152:EO152"/>
    <mergeCell ref="B153:C153"/>
    <mergeCell ref="D153:X153"/>
    <mergeCell ref="Y153:AG153"/>
    <mergeCell ref="AH153:BH153"/>
    <mergeCell ref="D150:EO150"/>
    <mergeCell ref="B151:C151"/>
    <mergeCell ref="D151:X151"/>
    <mergeCell ref="Y151:AG151"/>
    <mergeCell ref="AH151:BH151"/>
    <mergeCell ref="D155:EO155"/>
    <mergeCell ref="B156:C156"/>
    <mergeCell ref="D156:X156"/>
    <mergeCell ref="Y156:AG156"/>
    <mergeCell ref="AH156:BH156"/>
    <mergeCell ref="BV156:CI156"/>
    <mergeCell ref="CY156:DM156"/>
    <mergeCell ref="B157:C157"/>
    <mergeCell ref="D157:X157"/>
    <mergeCell ref="Y157:AG157"/>
    <mergeCell ref="AH157:BH157"/>
    <mergeCell ref="BV157:CI157"/>
    <mergeCell ref="CY157:DM157"/>
    <mergeCell ref="D158:EO158"/>
    <mergeCell ref="B159:C159"/>
    <mergeCell ref="D159:X159"/>
    <mergeCell ref="Y159:AG159"/>
    <mergeCell ref="AH159:BH159"/>
    <mergeCell ref="BV159:CI159"/>
    <mergeCell ref="CY159:DM159"/>
    <mergeCell ref="D160:EO160"/>
    <mergeCell ref="B161:C161"/>
    <mergeCell ref="D161:X161"/>
    <mergeCell ref="Y161:AG161"/>
    <mergeCell ref="AH161:BH161"/>
    <mergeCell ref="BV161:CI161"/>
    <mergeCell ref="CY161:DM161"/>
    <mergeCell ref="D162:EO162"/>
    <mergeCell ref="B163:C163"/>
    <mergeCell ref="D163:X163"/>
    <mergeCell ref="Y163:AG163"/>
    <mergeCell ref="AH163:BH163"/>
    <mergeCell ref="BV163:CI163"/>
    <mergeCell ref="CY163:DM163"/>
    <mergeCell ref="B165:FA165"/>
    <mergeCell ref="B167:C168"/>
    <mergeCell ref="D167:X168"/>
    <mergeCell ref="Y167:AH168"/>
    <mergeCell ref="AI167:BI168"/>
    <mergeCell ref="BJ167:CZ167"/>
    <mergeCell ref="DA167:EP167"/>
    <mergeCell ref="BJ168:BY168"/>
    <mergeCell ref="BZ168:CZ168"/>
    <mergeCell ref="DA168:DR168"/>
    <mergeCell ref="DS168:EP168"/>
    <mergeCell ref="B169:C169"/>
    <mergeCell ref="D169:X169"/>
    <mergeCell ref="Y169:AH169"/>
    <mergeCell ref="AI169:BI169"/>
    <mergeCell ref="BJ169:BY169"/>
    <mergeCell ref="BZ169:CZ169"/>
    <mergeCell ref="DA169:DR169"/>
    <mergeCell ref="DS169:EP169"/>
    <mergeCell ref="B170:C170"/>
    <mergeCell ref="D170:EO170"/>
    <mergeCell ref="B171:C171"/>
    <mergeCell ref="D171:EO171"/>
    <mergeCell ref="D172:EO172"/>
    <mergeCell ref="B173:C173"/>
    <mergeCell ref="D173:X173"/>
    <mergeCell ref="Y173:AH173"/>
    <mergeCell ref="AI173:BI173"/>
    <mergeCell ref="BJ173:BY173"/>
    <mergeCell ref="DA173:DR173"/>
    <mergeCell ref="D174:EO174"/>
    <mergeCell ref="B175:C175"/>
    <mergeCell ref="D175:X175"/>
    <mergeCell ref="Y175:AH175"/>
    <mergeCell ref="AI175:BI175"/>
    <mergeCell ref="BJ175:BY175"/>
    <mergeCell ref="DA175:DR175"/>
    <mergeCell ref="B176:C176"/>
    <mergeCell ref="D176:X176"/>
    <mergeCell ref="Y176:AH176"/>
    <mergeCell ref="AI176:BI176"/>
    <mergeCell ref="BJ176:BY176"/>
    <mergeCell ref="DA176:DR176"/>
    <mergeCell ref="D177:EO177"/>
    <mergeCell ref="B178:C178"/>
    <mergeCell ref="D178:X178"/>
    <mergeCell ref="Y178:AH178"/>
    <mergeCell ref="AI178:BI178"/>
    <mergeCell ref="BJ178:BY178"/>
    <mergeCell ref="DA178:DR178"/>
    <mergeCell ref="B179:C179"/>
    <mergeCell ref="D179:X179"/>
    <mergeCell ref="Y179:AH179"/>
    <mergeCell ref="AI179:BI179"/>
    <mergeCell ref="BJ179:BY179"/>
    <mergeCell ref="DA179:DR179"/>
    <mergeCell ref="B180:C180"/>
    <mergeCell ref="D180:X180"/>
    <mergeCell ref="Y180:AH180"/>
    <mergeCell ref="AI180:BI180"/>
    <mergeCell ref="BJ180:BY180"/>
    <mergeCell ref="DA180:DR180"/>
    <mergeCell ref="B181:C181"/>
    <mergeCell ref="D181:EO181"/>
    <mergeCell ref="D182:EO182"/>
    <mergeCell ref="B183:C183"/>
    <mergeCell ref="D183:X183"/>
    <mergeCell ref="Y183:AH183"/>
    <mergeCell ref="AI183:BI183"/>
    <mergeCell ref="BZ183:CZ183"/>
    <mergeCell ref="DS183:EP183"/>
    <mergeCell ref="BJ183:BY183"/>
    <mergeCell ref="D184:EO184"/>
    <mergeCell ref="B185:C185"/>
    <mergeCell ref="D185:X185"/>
    <mergeCell ref="Y185:AH185"/>
    <mergeCell ref="AI185:BI185"/>
    <mergeCell ref="BZ185:CZ185"/>
    <mergeCell ref="DS185:EP185"/>
    <mergeCell ref="BJ185:BY185"/>
    <mergeCell ref="D188:EO188"/>
    <mergeCell ref="B189:C189"/>
    <mergeCell ref="D189:X189"/>
    <mergeCell ref="Y189:AH189"/>
    <mergeCell ref="AI189:BI189"/>
    <mergeCell ref="BZ189:CZ189"/>
    <mergeCell ref="DS189:EP189"/>
    <mergeCell ref="BJ189:BY189"/>
    <mergeCell ref="B191:ER191"/>
    <mergeCell ref="B193:B194"/>
    <mergeCell ref="C193:S194"/>
    <mergeCell ref="T193:AM193"/>
    <mergeCell ref="AN193:CA193"/>
    <mergeCell ref="CB193:DC193"/>
    <mergeCell ref="DD193:EF193"/>
    <mergeCell ref="EG193:FE193"/>
    <mergeCell ref="T194:AA194"/>
    <mergeCell ref="AB194:AM194"/>
    <mergeCell ref="AN194:AZ194"/>
    <mergeCell ref="BA194:BO194"/>
    <mergeCell ref="BP194:CA194"/>
    <mergeCell ref="CB194:CM194"/>
    <mergeCell ref="CN194:DC194"/>
    <mergeCell ref="DD194:DS194"/>
    <mergeCell ref="DT194:EF194"/>
    <mergeCell ref="EG194:ES194"/>
    <mergeCell ref="ET194:FE194"/>
    <mergeCell ref="C195:S195"/>
    <mergeCell ref="T195:AA195"/>
    <mergeCell ref="AB195:AM195"/>
    <mergeCell ref="AN195:AZ195"/>
    <mergeCell ref="BP195:CA195"/>
    <mergeCell ref="CB195:CM195"/>
    <mergeCell ref="CN195:DC195"/>
    <mergeCell ref="DD195:DS195"/>
    <mergeCell ref="DT195:EF195"/>
    <mergeCell ref="EG195:ES195"/>
    <mergeCell ref="ET195:FE195"/>
    <mergeCell ref="C196:S196"/>
    <mergeCell ref="T196:AA196"/>
    <mergeCell ref="AN196:AZ196"/>
    <mergeCell ref="BA196:BO196"/>
    <mergeCell ref="CB196:CM196"/>
    <mergeCell ref="DD196:DS196"/>
    <mergeCell ref="EG196:ES196"/>
    <mergeCell ref="C197:S197"/>
    <mergeCell ref="T197:AA197"/>
    <mergeCell ref="AN197:AZ197"/>
    <mergeCell ref="BA197:BO197"/>
    <mergeCell ref="CB197:CM197"/>
    <mergeCell ref="DD197:DS197"/>
    <mergeCell ref="EG197:ES197"/>
    <mergeCell ref="DD199:DS199"/>
    <mergeCell ref="EG199:ES199"/>
    <mergeCell ref="C198:S198"/>
    <mergeCell ref="T198:AA198"/>
    <mergeCell ref="AN198:AZ198"/>
    <mergeCell ref="BA198:BO198"/>
    <mergeCell ref="CB198:CM198"/>
    <mergeCell ref="DD198:DS198"/>
    <mergeCell ref="AN200:AZ200"/>
    <mergeCell ref="BA200:BO200"/>
    <mergeCell ref="CB200:CM200"/>
    <mergeCell ref="DD200:DS200"/>
    <mergeCell ref="EG198:ES198"/>
    <mergeCell ref="C199:S199"/>
    <mergeCell ref="T199:AA199"/>
    <mergeCell ref="AN199:AZ199"/>
    <mergeCell ref="BA199:BO199"/>
    <mergeCell ref="CB199:CM199"/>
    <mergeCell ref="EG200:ES200"/>
    <mergeCell ref="C201:S201"/>
    <mergeCell ref="T201:AA201"/>
    <mergeCell ref="AN201:AZ201"/>
    <mergeCell ref="BA201:BO201"/>
    <mergeCell ref="CB201:CM201"/>
    <mergeCell ref="DD201:DS201"/>
    <mergeCell ref="EG201:ES201"/>
    <mergeCell ref="C200:S200"/>
    <mergeCell ref="T200:AA200"/>
    <mergeCell ref="EG203:ES203"/>
    <mergeCell ref="C202:S202"/>
    <mergeCell ref="T202:AA202"/>
    <mergeCell ref="AN202:AZ202"/>
    <mergeCell ref="BA202:BO202"/>
    <mergeCell ref="CB202:CM202"/>
    <mergeCell ref="DD202:DS202"/>
    <mergeCell ref="BA204:BO204"/>
    <mergeCell ref="CB204:CM204"/>
    <mergeCell ref="DD204:DS204"/>
    <mergeCell ref="EG202:ES202"/>
    <mergeCell ref="C203:S203"/>
    <mergeCell ref="T203:AA203"/>
    <mergeCell ref="AN203:AZ203"/>
    <mergeCell ref="BA203:BO203"/>
    <mergeCell ref="CB203:CM203"/>
    <mergeCell ref="DD203:DS203"/>
    <mergeCell ref="EG204:ES204"/>
    <mergeCell ref="B208:B210"/>
    <mergeCell ref="C208:P210"/>
    <mergeCell ref="Q208:BL208"/>
    <mergeCell ref="BM208:DP208"/>
    <mergeCell ref="DQ208:EN208"/>
    <mergeCell ref="EO208:FI208"/>
    <mergeCell ref="C204:S204"/>
    <mergeCell ref="T204:AA204"/>
    <mergeCell ref="AN204:AZ204"/>
    <mergeCell ref="FJ208:FX208"/>
    <mergeCell ref="Q209:AJ209"/>
    <mergeCell ref="AK209:BL209"/>
    <mergeCell ref="BM209:CK209"/>
    <mergeCell ref="CL209:DP209"/>
    <mergeCell ref="DQ209:EC210"/>
    <mergeCell ref="ED209:EN210"/>
    <mergeCell ref="EO209:EW210"/>
    <mergeCell ref="EX209:FI210"/>
    <mergeCell ref="FJ209:FQ210"/>
    <mergeCell ref="FR209:FX210"/>
    <mergeCell ref="Q210:Z210"/>
    <mergeCell ref="AA210:AJ210"/>
    <mergeCell ref="AK210:AV210"/>
    <mergeCell ref="AW210:BL210"/>
    <mergeCell ref="BM210:BW210"/>
    <mergeCell ref="BX210:CK210"/>
    <mergeCell ref="CL210:DA210"/>
    <mergeCell ref="DB210:DP210"/>
    <mergeCell ref="C211:P211"/>
    <mergeCell ref="Q211:Z211"/>
    <mergeCell ref="AA211:AJ211"/>
    <mergeCell ref="AK211:AV211"/>
    <mergeCell ref="AW211:BL211"/>
    <mergeCell ref="BM211:BW211"/>
    <mergeCell ref="BX211:CK211"/>
    <mergeCell ref="CL211:DA211"/>
    <mergeCell ref="DB211:DP211"/>
    <mergeCell ref="DQ211:EC211"/>
    <mergeCell ref="ED211:EN211"/>
    <mergeCell ref="EO211:EW211"/>
    <mergeCell ref="EX211:FI211"/>
    <mergeCell ref="FJ211:FQ211"/>
    <mergeCell ref="FR211:FX211"/>
    <mergeCell ref="C212:P212"/>
    <mergeCell ref="Q212:Z212"/>
    <mergeCell ref="AA212:AJ212"/>
    <mergeCell ref="BM212:BW212"/>
    <mergeCell ref="BX212:CK212"/>
    <mergeCell ref="DQ212:EC212"/>
    <mergeCell ref="EO212:EW212"/>
    <mergeCell ref="FJ212:FQ212"/>
    <mergeCell ref="C213:P213"/>
    <mergeCell ref="Q213:Z213"/>
    <mergeCell ref="AA213:AJ213"/>
    <mergeCell ref="BM213:BW213"/>
    <mergeCell ref="BX213:CK213"/>
    <mergeCell ref="DQ213:EC213"/>
    <mergeCell ref="EO213:EW213"/>
    <mergeCell ref="FJ213:FQ213"/>
    <mergeCell ref="C214:P214"/>
    <mergeCell ref="Q214:Z214"/>
    <mergeCell ref="AA214:AJ214"/>
    <mergeCell ref="BM214:BW214"/>
    <mergeCell ref="BX214:CK214"/>
    <mergeCell ref="DQ214:EC214"/>
    <mergeCell ref="EO214:EW214"/>
    <mergeCell ref="FJ214:FQ214"/>
    <mergeCell ref="C215:P215"/>
    <mergeCell ref="Q215:Z215"/>
    <mergeCell ref="AA215:AJ215"/>
    <mergeCell ref="BM215:BW215"/>
    <mergeCell ref="BX215:CK215"/>
    <mergeCell ref="DQ215:EC215"/>
    <mergeCell ref="EO215:EW215"/>
    <mergeCell ref="FJ215:FQ215"/>
    <mergeCell ref="C216:P216"/>
    <mergeCell ref="Q216:Z216"/>
    <mergeCell ref="AA216:AJ216"/>
    <mergeCell ref="BM216:BW216"/>
    <mergeCell ref="BX216:CK216"/>
    <mergeCell ref="DQ216:EC216"/>
    <mergeCell ref="EO216:EW216"/>
    <mergeCell ref="FJ216:FQ216"/>
    <mergeCell ref="C217:P217"/>
    <mergeCell ref="Q217:Z217"/>
    <mergeCell ref="AA217:AJ217"/>
    <mergeCell ref="BM217:BW217"/>
    <mergeCell ref="BX217:CK217"/>
    <mergeCell ref="DQ217:EC217"/>
    <mergeCell ref="EO217:EW217"/>
    <mergeCell ref="FJ217:FQ217"/>
    <mergeCell ref="B219:FA219"/>
    <mergeCell ref="B220:FA220"/>
    <mergeCell ref="B222:B223"/>
    <mergeCell ref="C222:O223"/>
    <mergeCell ref="P222:AK223"/>
    <mergeCell ref="AL222:DD223"/>
    <mergeCell ref="DE222:EG222"/>
    <mergeCell ref="EH222:FF222"/>
    <mergeCell ref="FG222:FY222"/>
    <mergeCell ref="DE223:DT223"/>
    <mergeCell ref="DU223:EG223"/>
    <mergeCell ref="EH223:ET223"/>
    <mergeCell ref="EU223:FF223"/>
    <mergeCell ref="FG223:FQ223"/>
    <mergeCell ref="FR223:FY223"/>
    <mergeCell ref="FR224:FY224"/>
    <mergeCell ref="C225:O225"/>
    <mergeCell ref="P225:AK225"/>
    <mergeCell ref="AL225:DD225"/>
    <mergeCell ref="FG225:FQ225"/>
    <mergeCell ref="FR225:FY225"/>
    <mergeCell ref="C224:O224"/>
    <mergeCell ref="P224:AK224"/>
    <mergeCell ref="AL224:DD224"/>
    <mergeCell ref="DE224:DT224"/>
    <mergeCell ref="EU224:FF224"/>
    <mergeCell ref="FG224:FQ224"/>
    <mergeCell ref="DU224:EG224"/>
    <mergeCell ref="EH224:ET224"/>
    <mergeCell ref="DE225:DT225"/>
    <mergeCell ref="DU225:EG225"/>
    <mergeCell ref="EH225:ET225"/>
    <mergeCell ref="EU225:FF225"/>
    <mergeCell ref="EH232:FF232"/>
    <mergeCell ref="DE233:DT233"/>
    <mergeCell ref="EU226:FF226"/>
    <mergeCell ref="C227:DD227"/>
    <mergeCell ref="DE227:DT227"/>
    <mergeCell ref="DU227:EG227"/>
    <mergeCell ref="EH227:ET227"/>
    <mergeCell ref="EU227:FF227"/>
    <mergeCell ref="C226:O226"/>
    <mergeCell ref="P226:AK226"/>
    <mergeCell ref="EH234:ET234"/>
    <mergeCell ref="EU234:FF234"/>
    <mergeCell ref="FG227:FQ227"/>
    <mergeCell ref="FR227:FY227"/>
    <mergeCell ref="B230:ER230"/>
    <mergeCell ref="B232:B233"/>
    <mergeCell ref="C232:N233"/>
    <mergeCell ref="O232:AK233"/>
    <mergeCell ref="AL232:DD233"/>
    <mergeCell ref="DE232:EG232"/>
    <mergeCell ref="DU235:EG235"/>
    <mergeCell ref="EH235:ET235"/>
    <mergeCell ref="DU233:EG233"/>
    <mergeCell ref="EH233:ET233"/>
    <mergeCell ref="EU233:FF233"/>
    <mergeCell ref="C234:N234"/>
    <mergeCell ref="O234:AK234"/>
    <mergeCell ref="AL234:DD234"/>
    <mergeCell ref="DE234:DT234"/>
    <mergeCell ref="DU234:EG234"/>
    <mergeCell ref="EU235:FF235"/>
    <mergeCell ref="C236:DD236"/>
    <mergeCell ref="DE236:DT236"/>
    <mergeCell ref="DU236:EG236"/>
    <mergeCell ref="EH236:ET236"/>
    <mergeCell ref="EU236:FF236"/>
    <mergeCell ref="C235:N235"/>
    <mergeCell ref="O235:AK235"/>
    <mergeCell ref="AL235:DD235"/>
    <mergeCell ref="DE235:DT235"/>
    <mergeCell ref="B238:FA238"/>
    <mergeCell ref="B239:FA239"/>
    <mergeCell ref="B241:B242"/>
    <mergeCell ref="C241:W242"/>
    <mergeCell ref="X241:BD241"/>
    <mergeCell ref="BE241:CT241"/>
    <mergeCell ref="CU241:EK241"/>
    <mergeCell ref="EL241:FY242"/>
    <mergeCell ref="X242:AF242"/>
    <mergeCell ref="AG242:AQ242"/>
    <mergeCell ref="AR242:BD242"/>
    <mergeCell ref="BE242:BS242"/>
    <mergeCell ref="BT242:CF242"/>
    <mergeCell ref="CG242:CT242"/>
    <mergeCell ref="CU242:DJ242"/>
    <mergeCell ref="DK242:DZ242"/>
    <mergeCell ref="EA242:EK242"/>
    <mergeCell ref="C243:W243"/>
    <mergeCell ref="X243:AF243"/>
    <mergeCell ref="AG243:AQ243"/>
    <mergeCell ref="AR243:BD243"/>
    <mergeCell ref="BE243:BS243"/>
    <mergeCell ref="BT243:CF243"/>
    <mergeCell ref="CG243:CT243"/>
    <mergeCell ref="CU243:DJ243"/>
    <mergeCell ref="DK243:DZ243"/>
    <mergeCell ref="EA243:EK243"/>
    <mergeCell ref="EL243:FY243"/>
    <mergeCell ref="B245:ER245"/>
    <mergeCell ref="EE246:ER246"/>
    <mergeCell ref="B247:B248"/>
    <mergeCell ref="C247:W248"/>
    <mergeCell ref="X247:BD247"/>
    <mergeCell ref="BE247:CU247"/>
    <mergeCell ref="CV247:ES248"/>
    <mergeCell ref="X248:AF248"/>
    <mergeCell ref="AG248:AQ248"/>
    <mergeCell ref="AR248:BD248"/>
    <mergeCell ref="BE248:BS248"/>
    <mergeCell ref="BT248:CG248"/>
    <mergeCell ref="CH248:CU248"/>
    <mergeCell ref="C249:W249"/>
    <mergeCell ref="X249:AF249"/>
    <mergeCell ref="AG249:AQ249"/>
    <mergeCell ref="AR249:BD249"/>
    <mergeCell ref="BE249:BS249"/>
    <mergeCell ref="BT249:CG249"/>
    <mergeCell ref="CH249:CU249"/>
    <mergeCell ref="CV249:ES249"/>
    <mergeCell ref="B251:FM251"/>
    <mergeCell ref="B253:FA253"/>
    <mergeCell ref="B254:ER254"/>
    <mergeCell ref="B256:DO256"/>
    <mergeCell ref="B258:B259"/>
    <mergeCell ref="C258:H259"/>
    <mergeCell ref="I258:X259"/>
    <mergeCell ref="Y258:AL259"/>
    <mergeCell ref="AM258:AX259"/>
    <mergeCell ref="AY258:BM259"/>
    <mergeCell ref="BN258:BZ259"/>
    <mergeCell ref="CA258:CN259"/>
    <mergeCell ref="CO258:DW258"/>
    <mergeCell ref="DX258:EM259"/>
    <mergeCell ref="CO259:DE259"/>
    <mergeCell ref="DF259:DW259"/>
    <mergeCell ref="C260:H260"/>
    <mergeCell ref="I260:X260"/>
    <mergeCell ref="Y260:AL260"/>
    <mergeCell ref="AM260:AX260"/>
    <mergeCell ref="AY260:BM260"/>
    <mergeCell ref="BN260:BZ260"/>
    <mergeCell ref="CA260:CN260"/>
    <mergeCell ref="CO260:DE260"/>
    <mergeCell ref="DF260:DW260"/>
    <mergeCell ref="DX260:EM260"/>
    <mergeCell ref="C261:H261"/>
    <mergeCell ref="I261:X261"/>
    <mergeCell ref="Y261:AL261"/>
    <mergeCell ref="AM261:AX261"/>
    <mergeCell ref="AY261:BM261"/>
    <mergeCell ref="CA261:CN261"/>
    <mergeCell ref="CO261:DE261"/>
    <mergeCell ref="DX261:EM261"/>
    <mergeCell ref="C262:H262"/>
    <mergeCell ref="I262:X262"/>
    <mergeCell ref="Y262:AL262"/>
    <mergeCell ref="AM262:AX262"/>
    <mergeCell ref="DX262:EM262"/>
    <mergeCell ref="C263:H263"/>
    <mergeCell ref="I263:X263"/>
    <mergeCell ref="Y263:AL263"/>
    <mergeCell ref="AM263:AX263"/>
    <mergeCell ref="DX263:EM263"/>
    <mergeCell ref="C264:H264"/>
    <mergeCell ref="I264:X264"/>
    <mergeCell ref="Y264:AL264"/>
    <mergeCell ref="AM264:AX264"/>
    <mergeCell ref="DX264:EM264"/>
    <mergeCell ref="DX265:EM265"/>
    <mergeCell ref="C266:H266"/>
    <mergeCell ref="I266:X266"/>
    <mergeCell ref="Y266:AL266"/>
    <mergeCell ref="AM266:AX266"/>
    <mergeCell ref="AY266:BM266"/>
    <mergeCell ref="CA267:CN267"/>
    <mergeCell ref="CO267:DE267"/>
    <mergeCell ref="C265:H265"/>
    <mergeCell ref="I265:X265"/>
    <mergeCell ref="Y265:AL265"/>
    <mergeCell ref="AM265:AX265"/>
    <mergeCell ref="CO268:DE268"/>
    <mergeCell ref="DX268:EM268"/>
    <mergeCell ref="CA266:CN266"/>
    <mergeCell ref="CO266:DE266"/>
    <mergeCell ref="DX266:EM266"/>
    <mergeCell ref="C267:H267"/>
    <mergeCell ref="I267:X267"/>
    <mergeCell ref="Y267:AL267"/>
    <mergeCell ref="AM267:AX267"/>
    <mergeCell ref="AY267:BM267"/>
    <mergeCell ref="AM269:AX269"/>
    <mergeCell ref="AY269:BM269"/>
    <mergeCell ref="CA269:CN269"/>
    <mergeCell ref="DX267:EM267"/>
    <mergeCell ref="C268:H268"/>
    <mergeCell ref="I268:X268"/>
    <mergeCell ref="Y268:AL268"/>
    <mergeCell ref="AM268:AX268"/>
    <mergeCell ref="AY268:BM268"/>
    <mergeCell ref="CA268:CN268"/>
    <mergeCell ref="CO269:DE269"/>
    <mergeCell ref="DX269:EM269"/>
    <mergeCell ref="C270:H270"/>
    <mergeCell ref="I270:X270"/>
    <mergeCell ref="Y270:AL270"/>
    <mergeCell ref="AM270:AX270"/>
    <mergeCell ref="DX270:EM270"/>
    <mergeCell ref="C269:H269"/>
    <mergeCell ref="I269:X269"/>
    <mergeCell ref="Y269:AL269"/>
    <mergeCell ref="C271:H271"/>
    <mergeCell ref="I271:X271"/>
    <mergeCell ref="Y271:AL271"/>
    <mergeCell ref="AM271:AX271"/>
    <mergeCell ref="DX271:EM271"/>
    <mergeCell ref="C272:H272"/>
    <mergeCell ref="I272:X272"/>
    <mergeCell ref="Y272:AL272"/>
    <mergeCell ref="AM272:AX272"/>
    <mergeCell ref="DX272:EM272"/>
    <mergeCell ref="C273:H273"/>
    <mergeCell ref="I273:X273"/>
    <mergeCell ref="Y273:AL273"/>
    <mergeCell ref="AM273:AX273"/>
    <mergeCell ref="DX273:EM273"/>
    <mergeCell ref="C274:H274"/>
    <mergeCell ref="I274:X274"/>
    <mergeCell ref="Y274:AL274"/>
    <mergeCell ref="AM274:AX274"/>
    <mergeCell ref="DX274:EM274"/>
    <mergeCell ref="CA276:CN276"/>
    <mergeCell ref="CO276:DE276"/>
    <mergeCell ref="DX276:EM276"/>
    <mergeCell ref="C275:H275"/>
    <mergeCell ref="I275:X275"/>
    <mergeCell ref="Y275:AL275"/>
    <mergeCell ref="AM275:AX275"/>
    <mergeCell ref="AY275:BM275"/>
    <mergeCell ref="CA275:CN275"/>
    <mergeCell ref="AM277:AX277"/>
    <mergeCell ref="AY277:BM277"/>
    <mergeCell ref="CA277:CN277"/>
    <mergeCell ref="CO275:DE275"/>
    <mergeCell ref="DX275:EM275"/>
    <mergeCell ref="C276:H276"/>
    <mergeCell ref="I276:X276"/>
    <mergeCell ref="Y276:AL276"/>
    <mergeCell ref="AM276:AX276"/>
    <mergeCell ref="AY276:BM276"/>
    <mergeCell ref="CO277:DE277"/>
    <mergeCell ref="DX277:EM277"/>
    <mergeCell ref="C278:H278"/>
    <mergeCell ref="I278:X278"/>
    <mergeCell ref="Y278:AL278"/>
    <mergeCell ref="AM278:AX278"/>
    <mergeCell ref="DX278:EM278"/>
    <mergeCell ref="C277:H277"/>
    <mergeCell ref="I277:X277"/>
    <mergeCell ref="Y277:AL277"/>
    <mergeCell ref="C279:H279"/>
    <mergeCell ref="I279:X279"/>
    <mergeCell ref="Y279:AL279"/>
    <mergeCell ref="AM279:AX279"/>
    <mergeCell ref="DX279:EM279"/>
    <mergeCell ref="C280:H280"/>
    <mergeCell ref="I280:X280"/>
    <mergeCell ref="Y280:AL280"/>
    <mergeCell ref="AM280:AX280"/>
    <mergeCell ref="DX280:EM280"/>
    <mergeCell ref="C281:H281"/>
    <mergeCell ref="I281:X281"/>
    <mergeCell ref="Y281:AL281"/>
    <mergeCell ref="AM281:AX281"/>
    <mergeCell ref="DX281:EM281"/>
    <mergeCell ref="C282:H282"/>
    <mergeCell ref="I282:X282"/>
    <mergeCell ref="Y282:AL282"/>
    <mergeCell ref="AM282:AX282"/>
    <mergeCell ref="DX282:EM282"/>
    <mergeCell ref="I283:X283"/>
    <mergeCell ref="Y283:AL283"/>
    <mergeCell ref="AM283:AX283"/>
    <mergeCell ref="AY283:BM283"/>
    <mergeCell ref="CA283:CN283"/>
    <mergeCell ref="CO283:DE283"/>
    <mergeCell ref="DX283:EM283"/>
    <mergeCell ref="B285:EM285"/>
    <mergeCell ref="B287:B289"/>
    <mergeCell ref="C287:G289"/>
    <mergeCell ref="H287:X289"/>
    <mergeCell ref="Y287:CN287"/>
    <mergeCell ref="CO287:FL287"/>
    <mergeCell ref="Y288:AL289"/>
    <mergeCell ref="AM288:AY289"/>
    <mergeCell ref="AZ288:BZ288"/>
    <mergeCell ref="CA288:CN289"/>
    <mergeCell ref="CO288:DE289"/>
    <mergeCell ref="DF288:DW289"/>
    <mergeCell ref="DX288:EY288"/>
    <mergeCell ref="EZ288:FL289"/>
    <mergeCell ref="AZ289:BN289"/>
    <mergeCell ref="BO289:BZ289"/>
    <mergeCell ref="DX289:EM289"/>
    <mergeCell ref="EN289:EY289"/>
    <mergeCell ref="C290:G290"/>
    <mergeCell ref="H290:X290"/>
    <mergeCell ref="Y290:AL290"/>
    <mergeCell ref="AM290:AY290"/>
    <mergeCell ref="AZ290:BN290"/>
    <mergeCell ref="BO290:BZ290"/>
    <mergeCell ref="CA290:CN290"/>
    <mergeCell ref="CO290:DE290"/>
    <mergeCell ref="DF290:DW290"/>
    <mergeCell ref="DX290:EM290"/>
    <mergeCell ref="EN290:EY290"/>
    <mergeCell ref="EZ290:FL290"/>
    <mergeCell ref="C291:G291"/>
    <mergeCell ref="H291:X291"/>
    <mergeCell ref="Y291:AL291"/>
    <mergeCell ref="CA291:CN291"/>
    <mergeCell ref="CO291:DE291"/>
    <mergeCell ref="EZ291:FL291"/>
    <mergeCell ref="C292:G292"/>
    <mergeCell ref="H292:X292"/>
    <mergeCell ref="Y292:AL292"/>
    <mergeCell ref="CA292:CN292"/>
    <mergeCell ref="CO292:DE292"/>
    <mergeCell ref="EZ292:FL292"/>
    <mergeCell ref="C293:G293"/>
    <mergeCell ref="H293:X293"/>
    <mergeCell ref="Y293:AL293"/>
    <mergeCell ref="CA293:CN293"/>
    <mergeCell ref="CO293:DE293"/>
    <mergeCell ref="EZ293:FL293"/>
    <mergeCell ref="C294:G294"/>
    <mergeCell ref="H294:X294"/>
    <mergeCell ref="Y294:AL294"/>
    <mergeCell ref="CA294:CN294"/>
    <mergeCell ref="CO294:DE294"/>
    <mergeCell ref="EZ294:FL294"/>
    <mergeCell ref="C295:G295"/>
    <mergeCell ref="H295:X295"/>
    <mergeCell ref="Y295:AL295"/>
    <mergeCell ref="CA295:CN295"/>
    <mergeCell ref="CO295:DE295"/>
    <mergeCell ref="EZ295:FL295"/>
    <mergeCell ref="C296:G296"/>
    <mergeCell ref="H296:X296"/>
    <mergeCell ref="Y296:AL296"/>
    <mergeCell ref="CA296:CN296"/>
    <mergeCell ref="CO296:DE296"/>
    <mergeCell ref="EZ296:FL296"/>
    <mergeCell ref="C297:G297"/>
    <mergeCell ref="H297:X297"/>
    <mergeCell ref="Y297:AL297"/>
    <mergeCell ref="CA297:CN297"/>
    <mergeCell ref="CO297:DE297"/>
    <mergeCell ref="EZ297:FL297"/>
    <mergeCell ref="C298:G298"/>
    <mergeCell ref="H298:X298"/>
    <mergeCell ref="Y298:AL298"/>
    <mergeCell ref="CA298:CN298"/>
    <mergeCell ref="CO298:DE298"/>
    <mergeCell ref="EZ298:FL298"/>
    <mergeCell ref="C299:G299"/>
    <mergeCell ref="H299:X299"/>
    <mergeCell ref="Y299:AL299"/>
    <mergeCell ref="CA299:CN299"/>
    <mergeCell ref="CO299:DE299"/>
    <mergeCell ref="EZ299:FL299"/>
    <mergeCell ref="C300:G300"/>
    <mergeCell ref="H300:X300"/>
    <mergeCell ref="Y300:AL300"/>
    <mergeCell ref="CA300:CN300"/>
    <mergeCell ref="CO300:DE300"/>
    <mergeCell ref="EZ300:FL300"/>
    <mergeCell ref="C301:G301"/>
    <mergeCell ref="H301:X301"/>
    <mergeCell ref="Y301:AL301"/>
    <mergeCell ref="CA301:CN301"/>
    <mergeCell ref="CO301:DE301"/>
    <mergeCell ref="EZ301:FL301"/>
    <mergeCell ref="C302:G302"/>
    <mergeCell ref="H302:X302"/>
    <mergeCell ref="Y302:AL302"/>
    <mergeCell ref="CA302:CN302"/>
    <mergeCell ref="CO302:DE302"/>
    <mergeCell ref="EZ302:FL302"/>
    <mergeCell ref="C303:G303"/>
    <mergeCell ref="H303:X303"/>
    <mergeCell ref="Y303:AL303"/>
    <mergeCell ref="CA303:CN303"/>
    <mergeCell ref="CO303:DE303"/>
    <mergeCell ref="EZ303:FL303"/>
    <mergeCell ref="C304:G304"/>
    <mergeCell ref="H304:X304"/>
    <mergeCell ref="Y304:AL304"/>
    <mergeCell ref="CA304:CN304"/>
    <mergeCell ref="CO304:DE304"/>
    <mergeCell ref="EZ304:FL304"/>
    <mergeCell ref="C305:G305"/>
    <mergeCell ref="H305:X305"/>
    <mergeCell ref="Y305:AL305"/>
    <mergeCell ref="CA305:CN305"/>
    <mergeCell ref="CO305:DE305"/>
    <mergeCell ref="EZ305:FL305"/>
    <mergeCell ref="C306:G306"/>
    <mergeCell ref="H306:X306"/>
    <mergeCell ref="Y306:AL306"/>
    <mergeCell ref="CA306:CN306"/>
    <mergeCell ref="CO306:DE306"/>
    <mergeCell ref="EZ306:FL306"/>
    <mergeCell ref="C307:G307"/>
    <mergeCell ref="H307:X307"/>
    <mergeCell ref="Y307:AL307"/>
    <mergeCell ref="CA307:CN307"/>
    <mergeCell ref="CO307:DE307"/>
    <mergeCell ref="EZ307:FL307"/>
    <mergeCell ref="C308:G308"/>
    <mergeCell ref="H308:X308"/>
    <mergeCell ref="Y308:AL308"/>
    <mergeCell ref="CA308:CN308"/>
    <mergeCell ref="CO308:DE308"/>
    <mergeCell ref="EZ308:FL308"/>
    <mergeCell ref="C309:G309"/>
    <mergeCell ref="H309:X309"/>
    <mergeCell ref="Y309:AL309"/>
    <mergeCell ref="CA309:CN309"/>
    <mergeCell ref="CO309:DE309"/>
    <mergeCell ref="EZ309:FL309"/>
    <mergeCell ref="C310:G310"/>
    <mergeCell ref="H310:X310"/>
    <mergeCell ref="Y310:AL310"/>
    <mergeCell ref="CA310:CN310"/>
    <mergeCell ref="CO310:DE310"/>
    <mergeCell ref="EZ310:FL310"/>
    <mergeCell ref="C311:G311"/>
    <mergeCell ref="H311:X311"/>
    <mergeCell ref="Y311:AL311"/>
    <mergeCell ref="CA311:CN311"/>
    <mergeCell ref="C312:G312"/>
    <mergeCell ref="H312:X312"/>
    <mergeCell ref="Y312:AL312"/>
    <mergeCell ref="CA312:CN312"/>
    <mergeCell ref="H313:X313"/>
    <mergeCell ref="Y313:AL313"/>
    <mergeCell ref="CA313:CN313"/>
    <mergeCell ref="CO313:DE313"/>
    <mergeCell ref="EZ313:FL313"/>
    <mergeCell ref="B315:EM315"/>
    <mergeCell ref="FD316:FO316"/>
    <mergeCell ref="C317:F317"/>
    <mergeCell ref="G317:Y317"/>
    <mergeCell ref="Z317:AI317"/>
    <mergeCell ref="AJ317:AU317"/>
    <mergeCell ref="AV317:BK317"/>
    <mergeCell ref="BL317:BX317"/>
    <mergeCell ref="BY317:CL317"/>
    <mergeCell ref="CM317:DQ317"/>
    <mergeCell ref="DR317:FP317"/>
    <mergeCell ref="C318:F318"/>
    <mergeCell ref="G318:Y318"/>
    <mergeCell ref="Z318:AI318"/>
    <mergeCell ref="AJ318:AU318"/>
    <mergeCell ref="AV318:BK318"/>
    <mergeCell ref="BL318:BX318"/>
    <mergeCell ref="BY318:CL318"/>
    <mergeCell ref="CM318:DQ318"/>
    <mergeCell ref="DR318:FP318"/>
    <mergeCell ref="C319:F319"/>
    <mergeCell ref="G319:Y319"/>
    <mergeCell ref="Z319:AI319"/>
    <mergeCell ref="AJ319:AU319"/>
    <mergeCell ref="BL319:BX319"/>
    <mergeCell ref="BY319:CL319"/>
    <mergeCell ref="CM319:DQ319"/>
    <mergeCell ref="DR319:FP319"/>
    <mergeCell ref="C320:F320"/>
    <mergeCell ref="G320:Y320"/>
    <mergeCell ref="Z320:AI320"/>
    <mergeCell ref="AJ320:AU320"/>
    <mergeCell ref="CM320:DQ320"/>
    <mergeCell ref="DR320:FP320"/>
    <mergeCell ref="C321:F321"/>
    <mergeCell ref="G321:Y321"/>
    <mergeCell ref="Z321:AI321"/>
    <mergeCell ref="AJ321:AU321"/>
    <mergeCell ref="CM321:DQ321"/>
    <mergeCell ref="DR321:FP321"/>
    <mergeCell ref="C322:F322"/>
    <mergeCell ref="G322:Y322"/>
    <mergeCell ref="Z322:AI322"/>
    <mergeCell ref="AJ322:AU322"/>
    <mergeCell ref="CM322:DQ322"/>
    <mergeCell ref="DR322:FP322"/>
    <mergeCell ref="C323:F323"/>
    <mergeCell ref="G323:Y323"/>
    <mergeCell ref="Z323:AI323"/>
    <mergeCell ref="AJ323:AU323"/>
    <mergeCell ref="CM323:DQ323"/>
    <mergeCell ref="DR323:FP323"/>
    <mergeCell ref="BY325:CL325"/>
    <mergeCell ref="CM325:DQ325"/>
    <mergeCell ref="DR325:FP325"/>
    <mergeCell ref="C324:F324"/>
    <mergeCell ref="G324:Y324"/>
    <mergeCell ref="Z324:AI324"/>
    <mergeCell ref="AJ324:AU324"/>
    <mergeCell ref="BL324:BX324"/>
    <mergeCell ref="BY324:CL324"/>
    <mergeCell ref="AJ326:AU326"/>
    <mergeCell ref="BY326:CL326"/>
    <mergeCell ref="CM326:DQ326"/>
    <mergeCell ref="CM324:DQ324"/>
    <mergeCell ref="DR324:FP324"/>
    <mergeCell ref="C325:F325"/>
    <mergeCell ref="G325:Y325"/>
    <mergeCell ref="Z325:AI325"/>
    <mergeCell ref="AJ325:AU325"/>
    <mergeCell ref="BL325:BX325"/>
    <mergeCell ref="DR326:FP326"/>
    <mergeCell ref="C327:F327"/>
    <mergeCell ref="G327:Y327"/>
    <mergeCell ref="Z327:AI327"/>
    <mergeCell ref="AJ327:AU327"/>
    <mergeCell ref="CM327:DQ327"/>
    <mergeCell ref="DR327:FP327"/>
    <mergeCell ref="C326:F326"/>
    <mergeCell ref="G326:Y326"/>
    <mergeCell ref="Z326:AI326"/>
    <mergeCell ref="C328:F328"/>
    <mergeCell ref="G328:Y328"/>
    <mergeCell ref="Z328:AI328"/>
    <mergeCell ref="AJ328:AU328"/>
    <mergeCell ref="CM328:DQ328"/>
    <mergeCell ref="DR328:FP328"/>
    <mergeCell ref="C329:F329"/>
    <mergeCell ref="G329:Y329"/>
    <mergeCell ref="Z329:AI329"/>
    <mergeCell ref="AJ329:AU329"/>
    <mergeCell ref="CM329:DQ329"/>
    <mergeCell ref="DR329:FP329"/>
    <mergeCell ref="C330:F330"/>
    <mergeCell ref="G330:Y330"/>
    <mergeCell ref="Z330:AI330"/>
    <mergeCell ref="AJ330:AU330"/>
    <mergeCell ref="CM330:DQ330"/>
    <mergeCell ref="DR330:FP330"/>
    <mergeCell ref="C331:F331"/>
    <mergeCell ref="G331:Y331"/>
    <mergeCell ref="Z331:AI331"/>
    <mergeCell ref="AJ331:AU331"/>
    <mergeCell ref="CM331:DQ331"/>
    <mergeCell ref="DR331:FP331"/>
    <mergeCell ref="C332:F332"/>
    <mergeCell ref="G332:Y332"/>
    <mergeCell ref="Z332:AI332"/>
    <mergeCell ref="AJ332:AU332"/>
    <mergeCell ref="CM332:DQ332"/>
    <mergeCell ref="DR332:FP332"/>
    <mergeCell ref="C333:F333"/>
    <mergeCell ref="G333:Y333"/>
    <mergeCell ref="Z333:AI333"/>
    <mergeCell ref="AJ333:AU333"/>
    <mergeCell ref="CM333:DQ333"/>
    <mergeCell ref="DR333:FP333"/>
    <mergeCell ref="C334:F334"/>
    <mergeCell ref="G334:Y334"/>
    <mergeCell ref="Z334:AI334"/>
    <mergeCell ref="AJ334:AU334"/>
    <mergeCell ref="CM334:DQ334"/>
    <mergeCell ref="DR334:FP334"/>
    <mergeCell ref="C335:F335"/>
    <mergeCell ref="G335:Y335"/>
    <mergeCell ref="Z335:AI335"/>
    <mergeCell ref="AJ335:AU335"/>
    <mergeCell ref="CM335:DQ335"/>
    <mergeCell ref="DR335:FP335"/>
    <mergeCell ref="C336:F336"/>
    <mergeCell ref="G336:Y336"/>
    <mergeCell ref="Z336:AI336"/>
    <mergeCell ref="AJ336:AU336"/>
    <mergeCell ref="CM336:DQ336"/>
    <mergeCell ref="DR336:FP336"/>
    <mergeCell ref="C337:F337"/>
    <mergeCell ref="G337:Y337"/>
    <mergeCell ref="Z337:AI337"/>
    <mergeCell ref="AJ337:AU337"/>
    <mergeCell ref="CM337:DQ337"/>
    <mergeCell ref="DR337:FP337"/>
    <mergeCell ref="C338:F338"/>
    <mergeCell ref="G338:Y338"/>
    <mergeCell ref="Z338:AI338"/>
    <mergeCell ref="AJ338:AU338"/>
    <mergeCell ref="CM338:DQ338"/>
    <mergeCell ref="DR338:FP338"/>
    <mergeCell ref="DR340:FP340"/>
    <mergeCell ref="C339:F339"/>
    <mergeCell ref="G339:Y339"/>
    <mergeCell ref="Z339:AI339"/>
    <mergeCell ref="AJ339:AU339"/>
    <mergeCell ref="CM339:DQ339"/>
    <mergeCell ref="DR339:FP339"/>
    <mergeCell ref="Z341:AI341"/>
    <mergeCell ref="AJ341:AU341"/>
    <mergeCell ref="BL341:BX341"/>
    <mergeCell ref="BY341:CL341"/>
    <mergeCell ref="CM341:DQ341"/>
    <mergeCell ref="C340:F340"/>
    <mergeCell ref="G340:Y340"/>
    <mergeCell ref="Z340:AI340"/>
    <mergeCell ref="AJ340:AU340"/>
    <mergeCell ref="CM340:DQ340"/>
    <mergeCell ref="DR341:FP341"/>
    <mergeCell ref="B344:ER344"/>
    <mergeCell ref="ES345:FA345"/>
    <mergeCell ref="C346:AF346"/>
    <mergeCell ref="AG346:BE346"/>
    <mergeCell ref="BF346:BQ346"/>
    <mergeCell ref="BR346:CB346"/>
    <mergeCell ref="CC346:CO346"/>
    <mergeCell ref="CP346:FS346"/>
    <mergeCell ref="G341:Y341"/>
    <mergeCell ref="CP349:FS349"/>
    <mergeCell ref="C347:AF347"/>
    <mergeCell ref="AG347:BE347"/>
    <mergeCell ref="BF347:BQ347"/>
    <mergeCell ref="BR347:CB347"/>
    <mergeCell ref="CC347:CO347"/>
    <mergeCell ref="CP347:FS347"/>
    <mergeCell ref="CP351:FS351"/>
    <mergeCell ref="C348:AF348"/>
    <mergeCell ref="AG348:BE348"/>
    <mergeCell ref="BF348:BQ348"/>
    <mergeCell ref="CC348:CO348"/>
    <mergeCell ref="CP348:FS348"/>
    <mergeCell ref="C349:AF349"/>
    <mergeCell ref="AG349:BE349"/>
    <mergeCell ref="BF349:BQ349"/>
    <mergeCell ref="CC349:CO349"/>
    <mergeCell ref="B366:FM366"/>
    <mergeCell ref="C350:AF350"/>
    <mergeCell ref="AG350:BE350"/>
    <mergeCell ref="BF350:BQ350"/>
    <mergeCell ref="CC350:CO350"/>
    <mergeCell ref="CP350:FS350"/>
    <mergeCell ref="C351:AF351"/>
    <mergeCell ref="AG351:BE351"/>
    <mergeCell ref="BF351:BQ351"/>
    <mergeCell ref="CC351:CO351"/>
    <mergeCell ref="DB183:DQ183"/>
    <mergeCell ref="DB185:DQ185"/>
    <mergeCell ref="DB189:DQ189"/>
    <mergeCell ref="D154:EO154"/>
    <mergeCell ref="B154:C154"/>
    <mergeCell ref="H370:R370"/>
    <mergeCell ref="B354:FM354"/>
    <mergeCell ref="B357:FR357"/>
    <mergeCell ref="B360:FM360"/>
    <mergeCell ref="B365:FM365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64" r:id="rId2"/>
  <headerFooter alignWithMargins="0">
    <oddHeader>&amp;RДата: 07.11.2017 Час: 09:09:14</oddHeader>
    <oddFooter>&amp;L Аркуш &amp;P 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L20" sqref="L20"/>
    </sheetView>
  </sheetViews>
  <sheetFormatPr defaultColWidth="9.33203125" defaultRowHeight="11.25"/>
  <cols>
    <col min="1" max="1" width="19.83203125" style="110" bestFit="1" customWidth="1"/>
    <col min="2" max="2" width="12.66015625" style="110" customWidth="1"/>
    <col min="3" max="3" width="11.5" style="110" customWidth="1"/>
    <col min="4" max="4" width="11" style="110" customWidth="1"/>
    <col min="5" max="5" width="11.5" style="110" customWidth="1"/>
    <col min="6" max="6" width="10.5" style="110" customWidth="1"/>
    <col min="7" max="7" width="11.5" style="110" customWidth="1"/>
    <col min="8" max="9" width="11" style="110" customWidth="1"/>
    <col min="10" max="11" width="13.66015625" style="110" customWidth="1"/>
    <col min="12" max="12" width="12.5" style="110" customWidth="1"/>
    <col min="13" max="13" width="13.33203125" style="110" customWidth="1"/>
    <col min="14" max="14" width="12.5" style="110" customWidth="1"/>
    <col min="15" max="15" width="9.16015625" style="110" customWidth="1"/>
    <col min="16" max="16" width="13.5" style="110" customWidth="1"/>
    <col min="17" max="17" width="16.33203125" style="110" customWidth="1"/>
    <col min="18" max="18" width="13.5" style="110" customWidth="1"/>
    <col min="19" max="19" width="22.66015625" style="110" customWidth="1"/>
    <col min="20" max="16384" width="9.16015625" style="110" customWidth="1"/>
  </cols>
  <sheetData>
    <row r="1" spans="1:19" ht="12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 t="s">
        <v>269</v>
      </c>
      <c r="R1" s="111"/>
      <c r="S1" s="111"/>
    </row>
    <row r="2" spans="1:19" ht="12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 t="s">
        <v>218</v>
      </c>
      <c r="R2" s="111"/>
      <c r="S2" s="111"/>
    </row>
    <row r="3" spans="1:19" ht="13.5">
      <c r="A3" s="466" t="s">
        <v>270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111"/>
    </row>
    <row r="4" spans="1:19" ht="13.5">
      <c r="A4" s="466" t="s">
        <v>285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111"/>
    </row>
    <row r="5" spans="1:19" ht="13.5">
      <c r="A5" s="466" t="s">
        <v>284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111"/>
    </row>
    <row r="6" spans="1:19" ht="12.75">
      <c r="A6" s="467" t="s">
        <v>271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111"/>
    </row>
    <row r="7" spans="1:19" ht="13.5" thickBo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</row>
    <row r="8" spans="1:19" ht="85.5" customHeight="1" thickBot="1">
      <c r="A8" s="468" t="s">
        <v>243</v>
      </c>
      <c r="B8" s="471" t="s">
        <v>286</v>
      </c>
      <c r="C8" s="472"/>
      <c r="D8" s="472"/>
      <c r="E8" s="472"/>
      <c r="F8" s="472"/>
      <c r="G8" s="473"/>
      <c r="H8" s="471" t="s">
        <v>287</v>
      </c>
      <c r="I8" s="472"/>
      <c r="J8" s="472"/>
      <c r="K8" s="472"/>
      <c r="L8" s="472"/>
      <c r="M8" s="472"/>
      <c r="N8" s="474" t="s">
        <v>288</v>
      </c>
      <c r="O8" s="475"/>
      <c r="P8" s="476"/>
      <c r="Q8" s="477" t="s">
        <v>272</v>
      </c>
      <c r="R8" s="478"/>
      <c r="S8" s="481" t="s">
        <v>273</v>
      </c>
    </row>
    <row r="9" spans="1:19" ht="30.75" customHeight="1" thickBot="1">
      <c r="A9" s="469"/>
      <c r="B9" s="484" t="s">
        <v>274</v>
      </c>
      <c r="C9" s="485"/>
      <c r="D9" s="486" t="s">
        <v>275</v>
      </c>
      <c r="E9" s="485"/>
      <c r="F9" s="486" t="s">
        <v>276</v>
      </c>
      <c r="G9" s="487"/>
      <c r="H9" s="484" t="s">
        <v>274</v>
      </c>
      <c r="I9" s="485"/>
      <c r="J9" s="486" t="s">
        <v>275</v>
      </c>
      <c r="K9" s="485"/>
      <c r="L9" s="486" t="s">
        <v>276</v>
      </c>
      <c r="M9" s="488"/>
      <c r="N9" s="489" t="s">
        <v>274</v>
      </c>
      <c r="O9" s="491" t="s">
        <v>275</v>
      </c>
      <c r="P9" s="493" t="s">
        <v>276</v>
      </c>
      <c r="Q9" s="479" t="s">
        <v>277</v>
      </c>
      <c r="R9" s="480"/>
      <c r="S9" s="482"/>
    </row>
    <row r="10" spans="1:19" ht="126" customHeight="1" thickBot="1">
      <c r="A10" s="470"/>
      <c r="B10" s="187" t="s">
        <v>278</v>
      </c>
      <c r="C10" s="188" t="s">
        <v>112</v>
      </c>
      <c r="D10" s="187" t="s">
        <v>278</v>
      </c>
      <c r="E10" s="188" t="s">
        <v>112</v>
      </c>
      <c r="F10" s="187" t="s">
        <v>278</v>
      </c>
      <c r="G10" s="188" t="s">
        <v>112</v>
      </c>
      <c r="H10" s="187" t="s">
        <v>278</v>
      </c>
      <c r="I10" s="188" t="s">
        <v>279</v>
      </c>
      <c r="J10" s="187" t="s">
        <v>278</v>
      </c>
      <c r="K10" s="188" t="s">
        <v>280</v>
      </c>
      <c r="L10" s="187" t="s">
        <v>278</v>
      </c>
      <c r="M10" s="189" t="s">
        <v>280</v>
      </c>
      <c r="N10" s="490"/>
      <c r="O10" s="492"/>
      <c r="P10" s="494"/>
      <c r="Q10" s="190" t="s">
        <v>281</v>
      </c>
      <c r="R10" s="191" t="s">
        <v>282</v>
      </c>
      <c r="S10" s="483"/>
    </row>
    <row r="11" spans="1:19" ht="13.5" thickBot="1">
      <c r="A11" s="193">
        <v>1</v>
      </c>
      <c r="B11" s="195">
        <v>2</v>
      </c>
      <c r="C11" s="195">
        <v>3</v>
      </c>
      <c r="D11" s="195">
        <v>4</v>
      </c>
      <c r="E11" s="195">
        <v>5</v>
      </c>
      <c r="F11" s="195">
        <v>6</v>
      </c>
      <c r="G11" s="195">
        <v>7</v>
      </c>
      <c r="H11" s="195">
        <v>8</v>
      </c>
      <c r="I11" s="195">
        <v>9</v>
      </c>
      <c r="J11" s="195">
        <v>10</v>
      </c>
      <c r="K11" s="195">
        <v>11</v>
      </c>
      <c r="L11" s="195">
        <v>12</v>
      </c>
      <c r="M11" s="196">
        <v>13</v>
      </c>
      <c r="N11" s="193">
        <v>14</v>
      </c>
      <c r="O11" s="195">
        <v>15</v>
      </c>
      <c r="P11" s="192">
        <v>16</v>
      </c>
      <c r="Q11" s="193">
        <v>17</v>
      </c>
      <c r="R11" s="192">
        <v>18</v>
      </c>
      <c r="S11" s="197">
        <v>19</v>
      </c>
    </row>
    <row r="12" spans="1:19" ht="30.75" thickBot="1">
      <c r="A12" s="199" t="s">
        <v>267</v>
      </c>
      <c r="B12" s="200">
        <v>182</v>
      </c>
      <c r="C12" s="200">
        <v>177</v>
      </c>
      <c r="D12" s="200">
        <v>182</v>
      </c>
      <c r="E12" s="200">
        <v>180</v>
      </c>
      <c r="F12" s="200">
        <f>(B12+D12)/2</f>
        <v>182</v>
      </c>
      <c r="G12" s="200">
        <f>(C12+E12)/2</f>
        <v>178.5</v>
      </c>
      <c r="H12" s="200">
        <v>182</v>
      </c>
      <c r="I12" s="200">
        <v>180</v>
      </c>
      <c r="J12" s="200">
        <v>194</v>
      </c>
      <c r="K12" s="200">
        <v>192</v>
      </c>
      <c r="L12" s="200">
        <f>(H12+J12)/2</f>
        <v>188</v>
      </c>
      <c r="M12" s="200">
        <f>(I12+K12)/2</f>
        <v>186</v>
      </c>
      <c r="N12" s="200">
        <v>194</v>
      </c>
      <c r="O12" s="200">
        <v>194</v>
      </c>
      <c r="P12" s="200">
        <v>194</v>
      </c>
      <c r="Q12" s="200">
        <v>0</v>
      </c>
      <c r="R12" s="200">
        <v>0</v>
      </c>
      <c r="S12" s="201"/>
    </row>
    <row r="13" spans="1:19" ht="13.5" thickBot="1">
      <c r="A13" s="202" t="s">
        <v>283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>
        <v>3</v>
      </c>
      <c r="L13" s="203"/>
      <c r="M13" s="203"/>
      <c r="N13" s="203"/>
      <c r="O13" s="203"/>
      <c r="P13" s="203"/>
      <c r="Q13" s="203"/>
      <c r="R13" s="203"/>
      <c r="S13" s="204"/>
    </row>
    <row r="14" ht="12.75">
      <c r="A14" s="194"/>
    </row>
    <row r="17" spans="2:12" ht="12.75">
      <c r="B17" s="174" t="s">
        <v>210</v>
      </c>
      <c r="C17" s="175"/>
      <c r="D17" s="175"/>
      <c r="L17" s="110" t="s">
        <v>315</v>
      </c>
    </row>
    <row r="18" spans="2:4" ht="12.75">
      <c r="B18" s="175"/>
      <c r="C18" s="175"/>
      <c r="D18" s="175"/>
    </row>
    <row r="19" spans="2:12" ht="12.75">
      <c r="B19" s="174" t="s">
        <v>289</v>
      </c>
      <c r="C19" s="175"/>
      <c r="D19" s="175"/>
      <c r="L19" s="110" t="s">
        <v>318</v>
      </c>
    </row>
    <row r="20" spans="2:4" ht="12.75">
      <c r="B20" s="175"/>
      <c r="C20" s="175"/>
      <c r="D20" s="175"/>
    </row>
  </sheetData>
  <sheetProtection/>
  <mergeCells count="20">
    <mergeCell ref="S8:S10"/>
    <mergeCell ref="B9:C9"/>
    <mergeCell ref="D9:E9"/>
    <mergeCell ref="F9:G9"/>
    <mergeCell ref="H9:I9"/>
    <mergeCell ref="J9:K9"/>
    <mergeCell ref="L9:M9"/>
    <mergeCell ref="N9:N10"/>
    <mergeCell ref="O9:O10"/>
    <mergeCell ref="P9:P10"/>
    <mergeCell ref="A3:R3"/>
    <mergeCell ref="A4:R4"/>
    <mergeCell ref="A5:R5"/>
    <mergeCell ref="A6:R6"/>
    <mergeCell ref="A8:A10"/>
    <mergeCell ref="B8:G8"/>
    <mergeCell ref="H8:M8"/>
    <mergeCell ref="N8:P8"/>
    <mergeCell ref="Q8:R8"/>
    <mergeCell ref="Q9:R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zoomScalePageLayoutView="0" workbookViewId="0" topLeftCell="A1">
      <selection activeCell="B7" sqref="B7:B9"/>
    </sheetView>
  </sheetViews>
  <sheetFormatPr defaultColWidth="9.33203125" defaultRowHeight="11.25"/>
  <cols>
    <col min="1" max="1" width="26.16015625" style="110" customWidth="1"/>
    <col min="2" max="2" width="16.33203125" style="110" bestFit="1" customWidth="1"/>
    <col min="3" max="3" width="14" style="110" customWidth="1"/>
    <col min="4" max="4" width="12.5" style="110" customWidth="1"/>
    <col min="5" max="5" width="13" style="110" customWidth="1"/>
    <col min="6" max="6" width="14" style="110" customWidth="1"/>
    <col min="7" max="7" width="10.66015625" style="110" customWidth="1"/>
    <col min="8" max="8" width="12.16015625" style="110" customWidth="1"/>
    <col min="9" max="9" width="14" style="110" bestFit="1" customWidth="1"/>
    <col min="10" max="10" width="13.66015625" style="110" customWidth="1"/>
    <col min="11" max="11" width="13.83203125" style="110" customWidth="1"/>
    <col min="12" max="12" width="12" style="110" customWidth="1"/>
    <col min="13" max="13" width="16.16015625" style="110" customWidth="1"/>
    <col min="14" max="15" width="12.33203125" style="110" bestFit="1" customWidth="1"/>
    <col min="16" max="16384" width="9.16015625" style="110" customWidth="1"/>
  </cols>
  <sheetData>
    <row r="1" spans="13:15" ht="12.75">
      <c r="M1" s="499" t="s">
        <v>292</v>
      </c>
      <c r="N1" s="500"/>
      <c r="O1" s="500"/>
    </row>
    <row r="2" spans="13:15" ht="12.75">
      <c r="M2" s="499" t="s">
        <v>293</v>
      </c>
      <c r="N2" s="500"/>
      <c r="O2" s="500"/>
    </row>
    <row r="4" spans="1:15" ht="19.5" customHeight="1">
      <c r="A4" s="501" t="s">
        <v>316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</row>
    <row r="5" spans="1:15" ht="19.5" customHeight="1" thickBot="1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1:15" ht="15">
      <c r="A6" s="503"/>
      <c r="B6" s="506" t="s">
        <v>294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7"/>
    </row>
    <row r="7" spans="1:15" ht="15">
      <c r="A7" s="504"/>
      <c r="B7" s="508" t="s">
        <v>33</v>
      </c>
      <c r="C7" s="510" t="s">
        <v>295</v>
      </c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1"/>
    </row>
    <row r="8" spans="1:15" ht="12.75">
      <c r="A8" s="504"/>
      <c r="B8" s="508"/>
      <c r="C8" s="495" t="s">
        <v>296</v>
      </c>
      <c r="D8" s="514" t="s">
        <v>297</v>
      </c>
      <c r="E8" s="514"/>
      <c r="F8" s="514" t="s">
        <v>298</v>
      </c>
      <c r="G8" s="514"/>
      <c r="H8" s="514"/>
      <c r="I8" s="514"/>
      <c r="J8" s="495" t="s">
        <v>299</v>
      </c>
      <c r="K8" s="495" t="s">
        <v>300</v>
      </c>
      <c r="L8" s="495" t="s">
        <v>301</v>
      </c>
      <c r="M8" s="495" t="s">
        <v>302</v>
      </c>
      <c r="N8" s="495" t="s">
        <v>303</v>
      </c>
      <c r="O8" s="497" t="s">
        <v>304</v>
      </c>
    </row>
    <row r="9" spans="1:15" ht="57.75" customHeight="1" thickBot="1">
      <c r="A9" s="505"/>
      <c r="B9" s="509"/>
      <c r="C9" s="496"/>
      <c r="D9" s="229" t="s">
        <v>305</v>
      </c>
      <c r="E9" s="229" t="s">
        <v>306</v>
      </c>
      <c r="F9" s="229" t="s">
        <v>307</v>
      </c>
      <c r="G9" s="229" t="s">
        <v>308</v>
      </c>
      <c r="H9" s="229" t="s">
        <v>309</v>
      </c>
      <c r="I9" s="229" t="s">
        <v>310</v>
      </c>
      <c r="J9" s="496"/>
      <c r="K9" s="496"/>
      <c r="L9" s="496"/>
      <c r="M9" s="496"/>
      <c r="N9" s="496"/>
      <c r="O9" s="498"/>
    </row>
    <row r="10" spans="1:15" ht="40.5" customHeight="1">
      <c r="A10" s="230" t="s">
        <v>311</v>
      </c>
      <c r="B10" s="231">
        <f>B11+B12</f>
        <v>182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3"/>
    </row>
    <row r="11" spans="1:15" ht="18" customHeight="1">
      <c r="A11" s="234" t="s">
        <v>312</v>
      </c>
      <c r="B11" s="165">
        <v>171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6"/>
    </row>
    <row r="12" spans="1:15" ht="12.75">
      <c r="A12" s="234" t="s">
        <v>313</v>
      </c>
      <c r="B12" s="165">
        <v>11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6"/>
    </row>
    <row r="13" spans="1:15" ht="25.5" customHeight="1" thickBot="1">
      <c r="A13" s="238" t="s">
        <v>314</v>
      </c>
      <c r="B13" s="237">
        <f>B10</f>
        <v>182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9"/>
    </row>
    <row r="16" spans="1:8" s="144" customFormat="1" ht="15">
      <c r="A16" s="512" t="s">
        <v>210</v>
      </c>
      <c r="B16" s="512"/>
      <c r="C16" s="512"/>
      <c r="H16" s="144" t="s">
        <v>315</v>
      </c>
    </row>
    <row r="17" s="144" customFormat="1" ht="15"/>
    <row r="18" spans="1:8" s="144" customFormat="1" ht="15" customHeight="1">
      <c r="A18" s="512" t="s">
        <v>214</v>
      </c>
      <c r="B18" s="513"/>
      <c r="C18" s="513"/>
      <c r="D18" s="513"/>
      <c r="H18" s="144" t="s">
        <v>317</v>
      </c>
    </row>
    <row r="19" spans="1:8" ht="15">
      <c r="A19" s="512"/>
      <c r="B19" s="513"/>
      <c r="C19" s="513"/>
      <c r="D19" s="513"/>
      <c r="H19" s="144"/>
    </row>
  </sheetData>
  <sheetProtection/>
  <mergeCells count="19">
    <mergeCell ref="A16:C16"/>
    <mergeCell ref="A18:D18"/>
    <mergeCell ref="A19:D19"/>
    <mergeCell ref="J8:J9"/>
    <mergeCell ref="K8:K9"/>
    <mergeCell ref="L8:L9"/>
    <mergeCell ref="C8:C9"/>
    <mergeCell ref="D8:E8"/>
    <mergeCell ref="F8:I8"/>
    <mergeCell ref="M8:M9"/>
    <mergeCell ref="N8:N9"/>
    <mergeCell ref="O8:O9"/>
    <mergeCell ref="M1:O1"/>
    <mergeCell ref="M2:O2"/>
    <mergeCell ref="A4:O4"/>
    <mergeCell ref="A6:A9"/>
    <mergeCell ref="B6:O6"/>
    <mergeCell ref="B7:B9"/>
    <mergeCell ref="C7:O7"/>
  </mergeCells>
  <printOptions horizontalCentered="1"/>
  <pageMargins left="0" right="0" top="0.7874015748031497" bottom="0.1968503937007874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21"/>
  <sheetViews>
    <sheetView view="pageBreakPreview" zoomScaleSheetLayoutView="100" zoomScalePageLayoutView="0" workbookViewId="0" topLeftCell="A1">
      <selection activeCell="M16" sqref="M16"/>
    </sheetView>
  </sheetViews>
  <sheetFormatPr defaultColWidth="9.33203125" defaultRowHeight="11.25"/>
  <cols>
    <col min="1" max="1" width="24.5" style="110" customWidth="1"/>
    <col min="2" max="2" width="8.16015625" style="110" customWidth="1"/>
    <col min="3" max="4" width="8.33203125" style="110" customWidth="1"/>
    <col min="5" max="5" width="7.5" style="110" customWidth="1"/>
    <col min="6" max="6" width="6.83203125" style="110" customWidth="1"/>
    <col min="7" max="7" width="7.33203125" style="110" customWidth="1"/>
    <col min="8" max="8" width="7.66015625" style="110" customWidth="1"/>
    <col min="9" max="9" width="6.5" style="110" customWidth="1"/>
    <col min="10" max="10" width="7.5" style="110" customWidth="1"/>
    <col min="11" max="11" width="10.66015625" style="110" customWidth="1"/>
    <col min="12" max="12" width="6.66015625" style="110" customWidth="1"/>
    <col min="13" max="14" width="7.66015625" style="110" customWidth="1"/>
    <col min="15" max="15" width="10.16015625" style="110" customWidth="1"/>
    <col min="16" max="16" width="9.83203125" style="110" customWidth="1"/>
    <col min="17" max="17" width="8.83203125" style="110" customWidth="1"/>
    <col min="18" max="18" width="4.66015625" style="110" customWidth="1"/>
    <col min="19" max="19" width="8.5" style="110" customWidth="1"/>
    <col min="20" max="20" width="5.83203125" style="110" customWidth="1"/>
    <col min="21" max="21" width="4" style="110" bestFit="1" customWidth="1"/>
    <col min="22" max="22" width="1.83203125" style="110" customWidth="1"/>
    <col min="23" max="23" width="4.33203125" style="110" bestFit="1" customWidth="1"/>
    <col min="24" max="24" width="3" style="110" customWidth="1"/>
    <col min="25" max="25" width="9.5" style="110" customWidth="1"/>
    <col min="26" max="26" width="5.66015625" style="110" customWidth="1"/>
    <col min="27" max="28" width="7.5" style="110" customWidth="1"/>
    <col min="29" max="29" width="6.33203125" style="110" customWidth="1"/>
    <col min="30" max="30" width="8.33203125" style="110" customWidth="1"/>
    <col min="31" max="31" width="7.5" style="110" customWidth="1"/>
    <col min="32" max="32" width="13" style="110" customWidth="1"/>
    <col min="33" max="33" width="11.16015625" style="110" customWidth="1"/>
    <col min="34" max="34" width="7.83203125" style="110" customWidth="1"/>
    <col min="35" max="35" width="7" style="110" customWidth="1"/>
    <col min="36" max="36" width="5.5" style="110" customWidth="1"/>
    <col min="37" max="37" width="9.16015625" style="110" customWidth="1"/>
    <col min="38" max="39" width="8.16015625" style="110" customWidth="1"/>
    <col min="40" max="40" width="7.83203125" style="110" customWidth="1"/>
    <col min="41" max="41" width="8.16015625" style="110" customWidth="1"/>
    <col min="42" max="42" width="6.5" style="110" customWidth="1"/>
    <col min="43" max="43" width="8.66015625" style="110" customWidth="1"/>
    <col min="44" max="44" width="9.66015625" style="110" customWidth="1"/>
    <col min="45" max="45" width="6.33203125" style="110" customWidth="1"/>
    <col min="46" max="46" width="8.33203125" style="110" customWidth="1"/>
    <col min="47" max="47" width="7.66015625" style="110" customWidth="1"/>
    <col min="48" max="48" width="7.5" style="110" customWidth="1"/>
    <col min="49" max="49" width="7.83203125" style="110" customWidth="1"/>
    <col min="50" max="50" width="4.33203125" style="110" customWidth="1"/>
    <col min="51" max="51" width="9.5" style="110" customWidth="1"/>
    <col min="52" max="52" width="4.5" style="110" bestFit="1" customWidth="1"/>
    <col min="53" max="53" width="10.16015625" style="110" customWidth="1"/>
    <col min="54" max="54" width="7.5" style="110" customWidth="1"/>
    <col min="55" max="55" width="8.66015625" style="110" customWidth="1"/>
    <col min="56" max="56" width="13.16015625" style="110" customWidth="1"/>
    <col min="57" max="57" width="3.5" style="110" customWidth="1"/>
    <col min="58" max="58" width="4" style="110" customWidth="1"/>
    <col min="59" max="60" width="4.5" style="110" bestFit="1" customWidth="1"/>
    <col min="61" max="61" width="5.16015625" style="110" customWidth="1"/>
    <col min="62" max="62" width="4.33203125" style="110" customWidth="1"/>
    <col min="63" max="16384" width="9.16015625" style="110" customWidth="1"/>
  </cols>
  <sheetData>
    <row r="1" spans="1:64" ht="12.7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9" t="s">
        <v>241</v>
      </c>
      <c r="T1" s="179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5"/>
      <c r="AW1" s="179"/>
      <c r="AX1" s="179"/>
      <c r="AY1" s="175"/>
      <c r="AZ1" s="175"/>
      <c r="BA1" s="175"/>
      <c r="BB1" s="175"/>
      <c r="BC1" s="178"/>
      <c r="BD1" s="178"/>
      <c r="BE1" s="178"/>
      <c r="BF1" s="178"/>
      <c r="BG1" s="178"/>
      <c r="BH1" s="178"/>
      <c r="BI1" s="175"/>
      <c r="BJ1" s="175"/>
      <c r="BK1" s="175"/>
      <c r="BL1" s="175"/>
    </row>
    <row r="2" spans="1:64" ht="12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9" t="s">
        <v>218</v>
      </c>
      <c r="T2" s="179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5"/>
      <c r="AW2" s="179"/>
      <c r="AX2" s="179"/>
      <c r="AY2" s="175"/>
      <c r="AZ2" s="175"/>
      <c r="BA2" s="175"/>
      <c r="BB2" s="175"/>
      <c r="BC2" s="178"/>
      <c r="BD2" s="178"/>
      <c r="BE2" s="178"/>
      <c r="BF2" s="178"/>
      <c r="BG2" s="178"/>
      <c r="BH2" s="178"/>
      <c r="BI2" s="175"/>
      <c r="BJ2" s="175"/>
      <c r="BK2" s="175"/>
      <c r="BL2" s="175"/>
    </row>
    <row r="3" spans="1:64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75"/>
      <c r="BJ3" s="175"/>
      <c r="BK3" s="175"/>
      <c r="BL3" s="175"/>
    </row>
    <row r="4" spans="1:64" ht="12.7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75"/>
      <c r="BJ4" s="175"/>
      <c r="BK4" s="175"/>
      <c r="BL4" s="175"/>
    </row>
    <row r="5" spans="1:64" ht="12.7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75"/>
      <c r="BJ5" s="175"/>
      <c r="BK5" s="175"/>
      <c r="BL5" s="175"/>
    </row>
    <row r="6" spans="1:64" ht="15">
      <c r="A6" s="181" t="s">
        <v>265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515"/>
      <c r="AI6" s="515"/>
      <c r="AJ6" s="515"/>
      <c r="AK6" s="515"/>
      <c r="AL6" s="515"/>
      <c r="AM6" s="515"/>
      <c r="AN6" s="515"/>
      <c r="AO6" s="515"/>
      <c r="AP6" s="515"/>
      <c r="AQ6" s="515"/>
      <c r="AR6" s="515"/>
      <c r="AS6" s="515"/>
      <c r="AT6" s="515"/>
      <c r="AU6" s="515"/>
      <c r="AV6" s="515"/>
      <c r="AW6" s="515"/>
      <c r="AX6" s="515"/>
      <c r="AY6" s="515"/>
      <c r="AZ6" s="515"/>
      <c r="BA6" s="515"/>
      <c r="BB6" s="515"/>
      <c r="BC6" s="515"/>
      <c r="BD6" s="515"/>
      <c r="BE6" s="515"/>
      <c r="BF6" s="515"/>
      <c r="BG6" s="515"/>
      <c r="BH6" s="515"/>
      <c r="BI6" s="515"/>
      <c r="BJ6" s="515"/>
      <c r="BK6" s="515"/>
      <c r="BL6" s="515"/>
    </row>
    <row r="7" spans="1:64" ht="13.5" thickBot="1">
      <c r="A7" s="178" t="s">
        <v>266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5"/>
      <c r="BJ7" s="175"/>
      <c r="BK7" s="175"/>
      <c r="BL7" s="175"/>
    </row>
    <row r="8" spans="1:64" ht="12.75" customHeight="1">
      <c r="A8" s="516" t="s">
        <v>242</v>
      </c>
      <c r="B8" s="520" t="s">
        <v>243</v>
      </c>
      <c r="C8" s="522" t="s">
        <v>268</v>
      </c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4"/>
      <c r="Y8" s="525" t="s">
        <v>288</v>
      </c>
      <c r="Z8" s="526"/>
      <c r="AA8" s="526"/>
      <c r="AB8" s="526"/>
      <c r="AC8" s="526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526"/>
      <c r="AQ8" s="526"/>
      <c r="AR8" s="526"/>
      <c r="AS8" s="526"/>
      <c r="AT8" s="526"/>
      <c r="AU8" s="526"/>
      <c r="AV8" s="526"/>
      <c r="AW8" s="526"/>
      <c r="AX8" s="526"/>
      <c r="AY8" s="526"/>
      <c r="AZ8" s="526"/>
      <c r="BA8" s="526"/>
      <c r="BB8" s="526"/>
      <c r="BC8" s="526"/>
      <c r="BD8" s="526"/>
      <c r="BE8" s="526"/>
      <c r="BF8" s="526"/>
      <c r="BG8" s="526"/>
      <c r="BH8" s="526"/>
      <c r="BI8" s="526"/>
      <c r="BJ8" s="527"/>
      <c r="BK8" s="175"/>
      <c r="BL8" s="175"/>
    </row>
    <row r="9" spans="1:64" ht="12.75" customHeight="1">
      <c r="A9" s="517"/>
      <c r="B9" s="497"/>
      <c r="C9" s="528" t="s">
        <v>244</v>
      </c>
      <c r="D9" s="529"/>
      <c r="E9" s="532">
        <v>2271</v>
      </c>
      <c r="F9" s="533"/>
      <c r="G9" s="533"/>
      <c r="H9" s="534"/>
      <c r="I9" s="532">
        <v>2272</v>
      </c>
      <c r="J9" s="533"/>
      <c r="K9" s="533"/>
      <c r="L9" s="534"/>
      <c r="M9" s="532">
        <v>2273</v>
      </c>
      <c r="N9" s="533"/>
      <c r="O9" s="533"/>
      <c r="P9" s="534"/>
      <c r="Q9" s="532">
        <v>2274</v>
      </c>
      <c r="R9" s="533"/>
      <c r="S9" s="533"/>
      <c r="T9" s="534"/>
      <c r="U9" s="532">
        <v>2275</v>
      </c>
      <c r="V9" s="533"/>
      <c r="W9" s="533"/>
      <c r="X9" s="535"/>
      <c r="Y9" s="528" t="s">
        <v>245</v>
      </c>
      <c r="Z9" s="536"/>
      <c r="AA9" s="539">
        <v>2271</v>
      </c>
      <c r="AB9" s="540"/>
      <c r="AC9" s="540"/>
      <c r="AD9" s="540"/>
      <c r="AE9" s="540"/>
      <c r="AF9" s="541"/>
      <c r="AG9" s="542"/>
      <c r="AH9" s="539">
        <v>2272</v>
      </c>
      <c r="AI9" s="540"/>
      <c r="AJ9" s="540"/>
      <c r="AK9" s="540"/>
      <c r="AL9" s="540"/>
      <c r="AM9" s="541"/>
      <c r="AN9" s="542"/>
      <c r="AO9" s="539">
        <v>2273</v>
      </c>
      <c r="AP9" s="540"/>
      <c r="AQ9" s="540"/>
      <c r="AR9" s="540"/>
      <c r="AS9" s="540"/>
      <c r="AT9" s="540"/>
      <c r="AU9" s="543"/>
      <c r="AV9" s="539">
        <v>2274</v>
      </c>
      <c r="AW9" s="540"/>
      <c r="AX9" s="540"/>
      <c r="AY9" s="540"/>
      <c r="AZ9" s="540"/>
      <c r="BA9" s="541"/>
      <c r="BB9" s="542"/>
      <c r="BC9" s="549">
        <v>2275</v>
      </c>
      <c r="BD9" s="550"/>
      <c r="BE9" s="550"/>
      <c r="BF9" s="550"/>
      <c r="BG9" s="550"/>
      <c r="BH9" s="550"/>
      <c r="BI9" s="550"/>
      <c r="BJ9" s="551"/>
      <c r="BK9" s="175"/>
      <c r="BL9" s="175"/>
    </row>
    <row r="10" spans="1:64" ht="82.5" customHeight="1">
      <c r="A10" s="518"/>
      <c r="B10" s="521"/>
      <c r="C10" s="530"/>
      <c r="D10" s="531"/>
      <c r="E10" s="544" t="s">
        <v>246</v>
      </c>
      <c r="F10" s="529"/>
      <c r="G10" s="544" t="s">
        <v>247</v>
      </c>
      <c r="H10" s="529"/>
      <c r="I10" s="544" t="s">
        <v>248</v>
      </c>
      <c r="J10" s="529"/>
      <c r="K10" s="544" t="s">
        <v>247</v>
      </c>
      <c r="L10" s="529"/>
      <c r="M10" s="544" t="s">
        <v>249</v>
      </c>
      <c r="N10" s="529"/>
      <c r="O10" s="544" t="s">
        <v>247</v>
      </c>
      <c r="P10" s="529"/>
      <c r="Q10" s="544" t="s">
        <v>248</v>
      </c>
      <c r="R10" s="529"/>
      <c r="S10" s="544" t="s">
        <v>247</v>
      </c>
      <c r="T10" s="529"/>
      <c r="U10" s="544" t="s">
        <v>250</v>
      </c>
      <c r="V10" s="529"/>
      <c r="W10" s="544" t="s">
        <v>247</v>
      </c>
      <c r="X10" s="536"/>
      <c r="Y10" s="537"/>
      <c r="Z10" s="538"/>
      <c r="AA10" s="545" t="s">
        <v>251</v>
      </c>
      <c r="AB10" s="547" t="s">
        <v>252</v>
      </c>
      <c r="AC10" s="548"/>
      <c r="AD10" s="544" t="s">
        <v>247</v>
      </c>
      <c r="AE10" s="529"/>
      <c r="AF10" s="552" t="s">
        <v>253</v>
      </c>
      <c r="AG10" s="521" t="s">
        <v>254</v>
      </c>
      <c r="AH10" s="555" t="s">
        <v>255</v>
      </c>
      <c r="AI10" s="547" t="s">
        <v>256</v>
      </c>
      <c r="AJ10" s="548"/>
      <c r="AK10" s="544" t="s">
        <v>247</v>
      </c>
      <c r="AL10" s="529"/>
      <c r="AM10" s="552" t="s">
        <v>257</v>
      </c>
      <c r="AN10" s="521" t="s">
        <v>254</v>
      </c>
      <c r="AO10" s="555" t="s">
        <v>258</v>
      </c>
      <c r="AP10" s="547" t="s">
        <v>259</v>
      </c>
      <c r="AQ10" s="548"/>
      <c r="AR10" s="544" t="s">
        <v>247</v>
      </c>
      <c r="AS10" s="529"/>
      <c r="AT10" s="552" t="s">
        <v>260</v>
      </c>
      <c r="AU10" s="521" t="s">
        <v>254</v>
      </c>
      <c r="AV10" s="555" t="s">
        <v>255</v>
      </c>
      <c r="AW10" s="547" t="s">
        <v>256</v>
      </c>
      <c r="AX10" s="548"/>
      <c r="AY10" s="544" t="s">
        <v>247</v>
      </c>
      <c r="AZ10" s="529"/>
      <c r="BA10" s="552" t="s">
        <v>257</v>
      </c>
      <c r="BB10" s="521" t="s">
        <v>254</v>
      </c>
      <c r="BC10" s="557" t="s">
        <v>261</v>
      </c>
      <c r="BD10" s="559" t="s">
        <v>262</v>
      </c>
      <c r="BE10" s="547" t="s">
        <v>263</v>
      </c>
      <c r="BF10" s="548"/>
      <c r="BG10" s="544" t="s">
        <v>247</v>
      </c>
      <c r="BH10" s="529"/>
      <c r="BI10" s="552" t="s">
        <v>264</v>
      </c>
      <c r="BJ10" s="521" t="s">
        <v>254</v>
      </c>
      <c r="BK10" s="175"/>
      <c r="BL10" s="175"/>
    </row>
    <row r="11" spans="1:64" ht="123" customHeight="1" thickBot="1">
      <c r="A11" s="519"/>
      <c r="B11" s="498"/>
      <c r="C11" s="182" t="s">
        <v>68</v>
      </c>
      <c r="D11" s="183" t="s">
        <v>24</v>
      </c>
      <c r="E11" s="183" t="s">
        <v>68</v>
      </c>
      <c r="F11" s="183" t="s">
        <v>24</v>
      </c>
      <c r="G11" s="183" t="s">
        <v>68</v>
      </c>
      <c r="H11" s="183" t="s">
        <v>24</v>
      </c>
      <c r="I11" s="183" t="s">
        <v>68</v>
      </c>
      <c r="J11" s="183" t="s">
        <v>24</v>
      </c>
      <c r="K11" s="183" t="s">
        <v>68</v>
      </c>
      <c r="L11" s="183" t="s">
        <v>24</v>
      </c>
      <c r="M11" s="183" t="s">
        <v>68</v>
      </c>
      <c r="N11" s="183" t="s">
        <v>24</v>
      </c>
      <c r="O11" s="183" t="s">
        <v>68</v>
      </c>
      <c r="P11" s="183" t="s">
        <v>24</v>
      </c>
      <c r="Q11" s="183" t="s">
        <v>68</v>
      </c>
      <c r="R11" s="183" t="s">
        <v>24</v>
      </c>
      <c r="S11" s="183" t="s">
        <v>68</v>
      </c>
      <c r="T11" s="183" t="s">
        <v>24</v>
      </c>
      <c r="U11" s="183" t="s">
        <v>68</v>
      </c>
      <c r="V11" s="183" t="s">
        <v>24</v>
      </c>
      <c r="W11" s="183" t="s">
        <v>68</v>
      </c>
      <c r="X11" s="184" t="s">
        <v>24</v>
      </c>
      <c r="Y11" s="183" t="s">
        <v>68</v>
      </c>
      <c r="Z11" s="184" t="s">
        <v>24</v>
      </c>
      <c r="AA11" s="546"/>
      <c r="AB11" s="183" t="s">
        <v>68</v>
      </c>
      <c r="AC11" s="183" t="s">
        <v>24</v>
      </c>
      <c r="AD11" s="183" t="s">
        <v>68</v>
      </c>
      <c r="AE11" s="184" t="s">
        <v>24</v>
      </c>
      <c r="AF11" s="553"/>
      <c r="AG11" s="554"/>
      <c r="AH11" s="556"/>
      <c r="AI11" s="183" t="s">
        <v>68</v>
      </c>
      <c r="AJ11" s="183" t="s">
        <v>24</v>
      </c>
      <c r="AK11" s="183" t="s">
        <v>68</v>
      </c>
      <c r="AL11" s="184" t="s">
        <v>24</v>
      </c>
      <c r="AM11" s="553"/>
      <c r="AN11" s="554"/>
      <c r="AO11" s="556"/>
      <c r="AP11" s="183" t="s">
        <v>68</v>
      </c>
      <c r="AQ11" s="183" t="s">
        <v>24</v>
      </c>
      <c r="AR11" s="183" t="s">
        <v>68</v>
      </c>
      <c r="AS11" s="184" t="s">
        <v>24</v>
      </c>
      <c r="AT11" s="553"/>
      <c r="AU11" s="554"/>
      <c r="AV11" s="556"/>
      <c r="AW11" s="183" t="s">
        <v>68</v>
      </c>
      <c r="AX11" s="183" t="s">
        <v>24</v>
      </c>
      <c r="AY11" s="183" t="s">
        <v>68</v>
      </c>
      <c r="AZ11" s="184" t="s">
        <v>24</v>
      </c>
      <c r="BA11" s="553"/>
      <c r="BB11" s="554"/>
      <c r="BC11" s="558"/>
      <c r="BD11" s="560"/>
      <c r="BE11" s="183" t="s">
        <v>68</v>
      </c>
      <c r="BF11" s="183" t="s">
        <v>24</v>
      </c>
      <c r="BG11" s="183" t="s">
        <v>68</v>
      </c>
      <c r="BH11" s="184" t="s">
        <v>24</v>
      </c>
      <c r="BI11" s="553"/>
      <c r="BJ11" s="554"/>
      <c r="BK11" s="175"/>
      <c r="BL11" s="175"/>
    </row>
    <row r="12" spans="1:62" s="185" customFormat="1" ht="15.75" customHeight="1" thickBot="1">
      <c r="A12" s="205">
        <v>1</v>
      </c>
      <c r="B12" s="206">
        <v>2</v>
      </c>
      <c r="C12" s="207">
        <v>3</v>
      </c>
      <c r="D12" s="208">
        <v>4</v>
      </c>
      <c r="E12" s="209">
        <v>5</v>
      </c>
      <c r="F12" s="210">
        <v>6</v>
      </c>
      <c r="G12" s="210">
        <v>7</v>
      </c>
      <c r="H12" s="210">
        <v>8</v>
      </c>
      <c r="I12" s="210">
        <v>9</v>
      </c>
      <c r="J12" s="210">
        <v>10</v>
      </c>
      <c r="K12" s="210">
        <v>11</v>
      </c>
      <c r="L12" s="210">
        <v>12</v>
      </c>
      <c r="M12" s="210">
        <v>13</v>
      </c>
      <c r="N12" s="210">
        <v>14</v>
      </c>
      <c r="O12" s="210">
        <v>15</v>
      </c>
      <c r="P12" s="210">
        <v>16</v>
      </c>
      <c r="Q12" s="210">
        <v>17</v>
      </c>
      <c r="R12" s="210">
        <v>18</v>
      </c>
      <c r="S12" s="210">
        <v>19</v>
      </c>
      <c r="T12" s="210">
        <v>20</v>
      </c>
      <c r="U12" s="210">
        <v>21</v>
      </c>
      <c r="V12" s="210">
        <v>22</v>
      </c>
      <c r="W12" s="210">
        <v>23</v>
      </c>
      <c r="X12" s="208">
        <v>24</v>
      </c>
      <c r="Y12" s="205">
        <v>25</v>
      </c>
      <c r="Z12" s="208">
        <v>26</v>
      </c>
      <c r="AA12" s="209">
        <v>27</v>
      </c>
      <c r="AB12" s="211">
        <v>28</v>
      </c>
      <c r="AC12" s="211">
        <v>29</v>
      </c>
      <c r="AD12" s="211">
        <v>30</v>
      </c>
      <c r="AE12" s="211">
        <v>31</v>
      </c>
      <c r="AF12" s="211">
        <v>32</v>
      </c>
      <c r="AG12" s="211">
        <v>33</v>
      </c>
      <c r="AH12" s="211">
        <v>34</v>
      </c>
      <c r="AI12" s="211">
        <v>35</v>
      </c>
      <c r="AJ12" s="211">
        <v>36</v>
      </c>
      <c r="AK12" s="211">
        <v>37</v>
      </c>
      <c r="AL12" s="211">
        <v>38</v>
      </c>
      <c r="AM12" s="211">
        <v>39</v>
      </c>
      <c r="AN12" s="211">
        <v>40</v>
      </c>
      <c r="AO12" s="211">
        <v>41</v>
      </c>
      <c r="AP12" s="211">
        <v>42</v>
      </c>
      <c r="AQ12" s="211">
        <v>43</v>
      </c>
      <c r="AR12" s="211">
        <v>44</v>
      </c>
      <c r="AS12" s="211">
        <v>45</v>
      </c>
      <c r="AT12" s="211">
        <v>46</v>
      </c>
      <c r="AU12" s="211">
        <v>47</v>
      </c>
      <c r="AV12" s="211">
        <v>48</v>
      </c>
      <c r="AW12" s="211">
        <v>49</v>
      </c>
      <c r="AX12" s="211">
        <v>50</v>
      </c>
      <c r="AY12" s="211">
        <v>51</v>
      </c>
      <c r="AZ12" s="211">
        <v>52</v>
      </c>
      <c r="BA12" s="211">
        <v>53</v>
      </c>
      <c r="BB12" s="211">
        <v>54</v>
      </c>
      <c r="BC12" s="212">
        <v>55</v>
      </c>
      <c r="BD12" s="213">
        <v>56</v>
      </c>
      <c r="BE12" s="214">
        <v>57</v>
      </c>
      <c r="BF12" s="214">
        <v>58</v>
      </c>
      <c r="BG12" s="215">
        <v>59</v>
      </c>
      <c r="BH12" s="215">
        <v>60</v>
      </c>
      <c r="BI12" s="213">
        <v>61</v>
      </c>
      <c r="BJ12" s="216">
        <v>62</v>
      </c>
    </row>
    <row r="13" spans="1:64" ht="30">
      <c r="A13" s="198" t="s">
        <v>267</v>
      </c>
      <c r="B13" s="217" t="s">
        <v>184</v>
      </c>
      <c r="C13" s="218">
        <f>K13+O13+S13+G13</f>
        <v>342.660158</v>
      </c>
      <c r="D13" s="218">
        <f>L13+P13+T13</f>
        <v>0</v>
      </c>
      <c r="E13" s="219">
        <v>0.23</v>
      </c>
      <c r="F13" s="219"/>
      <c r="G13" s="219">
        <v>0.354158</v>
      </c>
      <c r="H13" s="219"/>
      <c r="I13" s="219">
        <f>1.015</f>
        <v>1.015</v>
      </c>
      <c r="J13" s="219"/>
      <c r="K13" s="218">
        <f>14.028</f>
        <v>14.028</v>
      </c>
      <c r="L13" s="219"/>
      <c r="M13" s="218">
        <v>119.983</v>
      </c>
      <c r="N13" s="219">
        <v>0</v>
      </c>
      <c r="O13" s="218">
        <v>283.666</v>
      </c>
      <c r="P13" s="218"/>
      <c r="Q13" s="218">
        <v>4.096</v>
      </c>
      <c r="R13" s="219"/>
      <c r="S13" s="218">
        <v>44.612</v>
      </c>
      <c r="T13" s="219"/>
      <c r="U13" s="219"/>
      <c r="V13" s="219"/>
      <c r="W13" s="219"/>
      <c r="X13" s="219"/>
      <c r="Y13" s="218">
        <f>AK13+AR13+AY13+AD13</f>
        <v>739.8610000000001</v>
      </c>
      <c r="Z13" s="219"/>
      <c r="AA13" s="219"/>
      <c r="AB13" s="219">
        <v>0.234</v>
      </c>
      <c r="AC13" s="219"/>
      <c r="AD13" s="219">
        <v>328.824</v>
      </c>
      <c r="AE13" s="219"/>
      <c r="AF13" s="219"/>
      <c r="AG13" s="219"/>
      <c r="AH13" s="219">
        <v>1.2</v>
      </c>
      <c r="AI13" s="219">
        <v>1.2</v>
      </c>
      <c r="AJ13" s="219"/>
      <c r="AK13" s="218">
        <v>20.076</v>
      </c>
      <c r="AL13" s="219"/>
      <c r="AM13" s="219"/>
      <c r="AN13" s="219"/>
      <c r="AO13" s="220">
        <v>12</v>
      </c>
      <c r="AP13" s="220">
        <v>12</v>
      </c>
      <c r="AQ13" s="219"/>
      <c r="AR13" s="218">
        <v>343.237</v>
      </c>
      <c r="AS13" s="219"/>
      <c r="AT13" s="219"/>
      <c r="AU13" s="219"/>
      <c r="AV13" s="220">
        <v>4.5</v>
      </c>
      <c r="AW13" s="220">
        <v>4.5</v>
      </c>
      <c r="AX13" s="219"/>
      <c r="AY13" s="218">
        <v>47.724</v>
      </c>
      <c r="AZ13" s="219"/>
      <c r="BA13" s="221"/>
      <c r="BB13" s="219"/>
      <c r="BC13" s="219"/>
      <c r="BD13" s="219"/>
      <c r="BE13" s="219"/>
      <c r="BF13" s="219"/>
      <c r="BG13" s="219"/>
      <c r="BH13" s="219"/>
      <c r="BI13" s="222"/>
      <c r="BJ13" s="223"/>
      <c r="BK13" s="175"/>
      <c r="BL13" s="175"/>
    </row>
    <row r="14" spans="1:64" ht="15" customHeight="1" thickBot="1">
      <c r="A14" s="224" t="s">
        <v>290</v>
      </c>
      <c r="B14" s="225"/>
      <c r="C14" s="226">
        <f>C13</f>
        <v>342.660158</v>
      </c>
      <c r="D14" s="226">
        <f aca="true" t="shared" si="0" ref="D14:BJ14">D13</f>
        <v>0</v>
      </c>
      <c r="E14" s="226">
        <f t="shared" si="0"/>
        <v>0.23</v>
      </c>
      <c r="F14" s="226">
        <f t="shared" si="0"/>
        <v>0</v>
      </c>
      <c r="G14" s="226">
        <f t="shared" si="0"/>
        <v>0.354158</v>
      </c>
      <c r="H14" s="226">
        <f t="shared" si="0"/>
        <v>0</v>
      </c>
      <c r="I14" s="226">
        <f t="shared" si="0"/>
        <v>1.015</v>
      </c>
      <c r="J14" s="226">
        <f t="shared" si="0"/>
        <v>0</v>
      </c>
      <c r="K14" s="226">
        <f t="shared" si="0"/>
        <v>14.028</v>
      </c>
      <c r="L14" s="226">
        <f t="shared" si="0"/>
        <v>0</v>
      </c>
      <c r="M14" s="226">
        <f t="shared" si="0"/>
        <v>119.983</v>
      </c>
      <c r="N14" s="226">
        <f t="shared" si="0"/>
        <v>0</v>
      </c>
      <c r="O14" s="226">
        <f t="shared" si="0"/>
        <v>283.666</v>
      </c>
      <c r="P14" s="226">
        <f t="shared" si="0"/>
        <v>0</v>
      </c>
      <c r="Q14" s="226">
        <f t="shared" si="0"/>
        <v>4.096</v>
      </c>
      <c r="R14" s="226">
        <f t="shared" si="0"/>
        <v>0</v>
      </c>
      <c r="S14" s="226">
        <f t="shared" si="0"/>
        <v>44.612</v>
      </c>
      <c r="T14" s="226">
        <f t="shared" si="0"/>
        <v>0</v>
      </c>
      <c r="U14" s="226">
        <f t="shared" si="0"/>
        <v>0</v>
      </c>
      <c r="V14" s="226">
        <f t="shared" si="0"/>
        <v>0</v>
      </c>
      <c r="W14" s="226">
        <f t="shared" si="0"/>
        <v>0</v>
      </c>
      <c r="X14" s="226">
        <f t="shared" si="0"/>
        <v>0</v>
      </c>
      <c r="Y14" s="226">
        <f t="shared" si="0"/>
        <v>739.8610000000001</v>
      </c>
      <c r="Z14" s="226">
        <f t="shared" si="0"/>
        <v>0</v>
      </c>
      <c r="AA14" s="226">
        <f t="shared" si="0"/>
        <v>0</v>
      </c>
      <c r="AB14" s="226">
        <f t="shared" si="0"/>
        <v>0.234</v>
      </c>
      <c r="AC14" s="226">
        <f t="shared" si="0"/>
        <v>0</v>
      </c>
      <c r="AD14" s="226">
        <f t="shared" si="0"/>
        <v>328.824</v>
      </c>
      <c r="AE14" s="226">
        <f t="shared" si="0"/>
        <v>0</v>
      </c>
      <c r="AF14" s="226">
        <f t="shared" si="0"/>
        <v>0</v>
      </c>
      <c r="AG14" s="226">
        <f t="shared" si="0"/>
        <v>0</v>
      </c>
      <c r="AH14" s="226">
        <f t="shared" si="0"/>
        <v>1.2</v>
      </c>
      <c r="AI14" s="226">
        <f t="shared" si="0"/>
        <v>1.2</v>
      </c>
      <c r="AJ14" s="226">
        <f t="shared" si="0"/>
        <v>0</v>
      </c>
      <c r="AK14" s="226">
        <f t="shared" si="0"/>
        <v>20.076</v>
      </c>
      <c r="AL14" s="226">
        <f t="shared" si="0"/>
        <v>0</v>
      </c>
      <c r="AM14" s="226">
        <f t="shared" si="0"/>
        <v>0</v>
      </c>
      <c r="AN14" s="226">
        <f t="shared" si="0"/>
        <v>0</v>
      </c>
      <c r="AO14" s="226">
        <f t="shared" si="0"/>
        <v>12</v>
      </c>
      <c r="AP14" s="226">
        <f t="shared" si="0"/>
        <v>12</v>
      </c>
      <c r="AQ14" s="226">
        <f t="shared" si="0"/>
        <v>0</v>
      </c>
      <c r="AR14" s="226">
        <f t="shared" si="0"/>
        <v>343.237</v>
      </c>
      <c r="AS14" s="226">
        <f t="shared" si="0"/>
        <v>0</v>
      </c>
      <c r="AT14" s="226">
        <f t="shared" si="0"/>
        <v>0</v>
      </c>
      <c r="AU14" s="226">
        <f t="shared" si="0"/>
        <v>0</v>
      </c>
      <c r="AV14" s="226">
        <f t="shared" si="0"/>
        <v>4.5</v>
      </c>
      <c r="AW14" s="226">
        <f t="shared" si="0"/>
        <v>4.5</v>
      </c>
      <c r="AX14" s="226">
        <f t="shared" si="0"/>
        <v>0</v>
      </c>
      <c r="AY14" s="226">
        <f t="shared" si="0"/>
        <v>47.724</v>
      </c>
      <c r="AZ14" s="226">
        <f t="shared" si="0"/>
        <v>0</v>
      </c>
      <c r="BA14" s="226">
        <f t="shared" si="0"/>
        <v>0</v>
      </c>
      <c r="BB14" s="226">
        <f t="shared" si="0"/>
        <v>0</v>
      </c>
      <c r="BC14" s="226">
        <f t="shared" si="0"/>
        <v>0</v>
      </c>
      <c r="BD14" s="226">
        <f t="shared" si="0"/>
        <v>0</v>
      </c>
      <c r="BE14" s="226">
        <f t="shared" si="0"/>
        <v>0</v>
      </c>
      <c r="BF14" s="226">
        <f t="shared" si="0"/>
        <v>0</v>
      </c>
      <c r="BG14" s="226">
        <f t="shared" si="0"/>
        <v>0</v>
      </c>
      <c r="BH14" s="226">
        <f t="shared" si="0"/>
        <v>0</v>
      </c>
      <c r="BI14" s="226">
        <f t="shared" si="0"/>
        <v>0</v>
      </c>
      <c r="BJ14" s="226">
        <f t="shared" si="0"/>
        <v>0</v>
      </c>
      <c r="BK14" s="175"/>
      <c r="BL14" s="175"/>
    </row>
    <row r="15" spans="1:64" ht="15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86"/>
      <c r="AW15" s="186"/>
      <c r="AX15" s="175"/>
      <c r="AY15" s="175"/>
      <c r="AZ15" s="175">
        <f>AZ14+AZ13</f>
        <v>0</v>
      </c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</row>
    <row r="16" spans="1:64" ht="12.75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</row>
    <row r="17" spans="1:64" ht="12.75" customHeight="1">
      <c r="A17" s="175"/>
      <c r="B17" s="175" t="s">
        <v>210</v>
      </c>
      <c r="C17" s="175"/>
      <c r="D17" s="175"/>
      <c r="E17" s="175"/>
      <c r="F17" s="175"/>
      <c r="G17" s="175"/>
      <c r="H17" s="175"/>
      <c r="I17" s="175"/>
      <c r="J17" s="175"/>
      <c r="K17" s="175" t="s">
        <v>291</v>
      </c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561"/>
      <c r="AP17" s="561"/>
      <c r="AQ17" s="561"/>
      <c r="AR17" s="561"/>
      <c r="AS17" s="561"/>
      <c r="AT17" s="561"/>
      <c r="AU17" s="561"/>
      <c r="AV17" s="561"/>
      <c r="AW17" s="561"/>
      <c r="AX17" s="561"/>
      <c r="AY17" s="561"/>
      <c r="AZ17" s="561"/>
      <c r="BA17" s="561"/>
      <c r="BB17" s="561"/>
      <c r="BC17" s="561"/>
      <c r="BD17" s="561"/>
      <c r="BE17" s="561"/>
      <c r="BF17" s="561"/>
      <c r="BG17" s="561"/>
      <c r="BH17" s="561"/>
      <c r="BI17" s="561"/>
      <c r="BJ17" s="561"/>
      <c r="BK17" s="175"/>
      <c r="BL17" s="175"/>
    </row>
    <row r="19" spans="2:13" ht="12.75">
      <c r="B19" s="175" t="s">
        <v>289</v>
      </c>
      <c r="C19" s="175"/>
      <c r="D19" s="175"/>
      <c r="E19" s="175"/>
      <c r="F19" s="175"/>
      <c r="G19" s="175"/>
      <c r="H19" s="175"/>
      <c r="I19" s="175"/>
      <c r="J19" s="175"/>
      <c r="K19" s="175" t="s">
        <v>215</v>
      </c>
      <c r="L19" s="175"/>
      <c r="M19" s="175"/>
    </row>
    <row r="20" spans="2:13" ht="12.75"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2:13" ht="12.75"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</row>
  </sheetData>
  <sheetProtection/>
  <mergeCells count="54">
    <mergeCell ref="BD10:BD11"/>
    <mergeCell ref="BE10:BF10"/>
    <mergeCell ref="BG10:BH10"/>
    <mergeCell ref="BI10:BI11"/>
    <mergeCell ref="BJ10:BJ11"/>
    <mergeCell ref="AO17:BJ17"/>
    <mergeCell ref="AV10:AV11"/>
    <mergeCell ref="AW10:AX10"/>
    <mergeCell ref="AY10:AZ10"/>
    <mergeCell ref="BA10:BA11"/>
    <mergeCell ref="BB10:BB11"/>
    <mergeCell ref="BC10:BC11"/>
    <mergeCell ref="AN10:AN11"/>
    <mergeCell ref="AO10:AO11"/>
    <mergeCell ref="AP10:AQ10"/>
    <mergeCell ref="AR10:AS10"/>
    <mergeCell ref="AT10:AT11"/>
    <mergeCell ref="AU10:AU11"/>
    <mergeCell ref="AF10:AF11"/>
    <mergeCell ref="AG10:AG11"/>
    <mergeCell ref="AH10:AH11"/>
    <mergeCell ref="AI10:AJ10"/>
    <mergeCell ref="AK10:AL10"/>
    <mergeCell ref="AM10:AM11"/>
    <mergeCell ref="BC9:BJ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U9:X9"/>
    <mergeCell ref="Y9:Z10"/>
    <mergeCell ref="AA9:AG9"/>
    <mergeCell ref="AH9:AN9"/>
    <mergeCell ref="AO9:AU9"/>
    <mergeCell ref="AV9:BB9"/>
    <mergeCell ref="W10:X10"/>
    <mergeCell ref="AA10:AA11"/>
    <mergeCell ref="AB10:AC10"/>
    <mergeCell ref="AD10:AE10"/>
    <mergeCell ref="AH6:BL6"/>
    <mergeCell ref="A8:A11"/>
    <mergeCell ref="B8:B11"/>
    <mergeCell ref="C8:X8"/>
    <mergeCell ref="Y8:BJ8"/>
    <mergeCell ref="C9:D10"/>
    <mergeCell ref="E9:H9"/>
    <mergeCell ref="I9:L9"/>
    <mergeCell ref="M9:P9"/>
    <mergeCell ref="Q9:T9"/>
  </mergeCells>
  <printOptions horizontalCentered="1"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74" r:id="rId1"/>
  <colBreaks count="1" manualBreakCount="1">
    <brk id="24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3">
      <selection activeCell="J13" sqref="J13"/>
    </sheetView>
  </sheetViews>
  <sheetFormatPr defaultColWidth="9.33203125" defaultRowHeight="11.25"/>
  <cols>
    <col min="1" max="1" width="9.83203125" style="110" customWidth="1"/>
    <col min="2" max="2" width="22.5" style="110" customWidth="1"/>
    <col min="3" max="3" width="32.16015625" style="110" customWidth="1"/>
    <col min="4" max="4" width="11.5" style="110" customWidth="1"/>
    <col min="5" max="5" width="13" style="110" customWidth="1"/>
    <col min="6" max="6" width="10.83203125" style="110" customWidth="1"/>
    <col min="7" max="7" width="9.16015625" style="110" customWidth="1"/>
    <col min="8" max="8" width="8.16015625" style="110" customWidth="1"/>
    <col min="9" max="9" width="12.33203125" style="110" customWidth="1"/>
    <col min="10" max="10" width="45.83203125" style="110" customWidth="1"/>
    <col min="11" max="16384" width="9.16015625" style="110" customWidth="1"/>
  </cols>
  <sheetData>
    <row r="1" ht="12.75">
      <c r="H1" s="111" t="s">
        <v>217</v>
      </c>
    </row>
    <row r="2" ht="12.75">
      <c r="H2" s="111" t="s">
        <v>218</v>
      </c>
    </row>
    <row r="3" spans="1:10" ht="13.5">
      <c r="A3" s="578" t="s">
        <v>219</v>
      </c>
      <c r="B3" s="578"/>
      <c r="C3" s="578"/>
      <c r="D3" s="578"/>
      <c r="E3" s="578"/>
      <c r="F3" s="578"/>
      <c r="G3" s="578"/>
      <c r="H3" s="578"/>
      <c r="I3" s="578"/>
      <c r="J3" s="112"/>
    </row>
    <row r="4" spans="1:10" ht="14.25" thickBot="1">
      <c r="A4" s="578" t="s">
        <v>237</v>
      </c>
      <c r="B4" s="578"/>
      <c r="C4" s="578"/>
      <c r="D4" s="578"/>
      <c r="E4" s="578"/>
      <c r="F4" s="578"/>
      <c r="G4" s="578"/>
      <c r="H4" s="578"/>
      <c r="I4" s="578"/>
      <c r="J4" s="112"/>
    </row>
    <row r="5" spans="1:10" ht="12.75" customHeight="1" thickBot="1">
      <c r="A5" s="562" t="s">
        <v>11</v>
      </c>
      <c r="B5" s="565" t="s">
        <v>220</v>
      </c>
      <c r="C5" s="581" t="s">
        <v>221</v>
      </c>
      <c r="D5" s="582"/>
      <c r="E5" s="582"/>
      <c r="F5" s="582"/>
      <c r="G5" s="582"/>
      <c r="H5" s="582"/>
      <c r="I5" s="582"/>
      <c r="J5" s="583"/>
    </row>
    <row r="6" spans="1:10" ht="31.5" customHeight="1" thickBot="1">
      <c r="A6" s="563"/>
      <c r="B6" s="566"/>
      <c r="C6" s="571" t="s">
        <v>222</v>
      </c>
      <c r="D6" s="573" t="s">
        <v>223</v>
      </c>
      <c r="E6" s="574"/>
      <c r="F6" s="575"/>
      <c r="G6" s="573" t="s">
        <v>224</v>
      </c>
      <c r="H6" s="574"/>
      <c r="I6" s="575"/>
      <c r="J6" s="585" t="s">
        <v>225</v>
      </c>
    </row>
    <row r="7" spans="1:10" ht="14.25" customHeight="1" thickBot="1">
      <c r="A7" s="579"/>
      <c r="B7" s="580"/>
      <c r="C7" s="584"/>
      <c r="D7" s="113" t="s">
        <v>226</v>
      </c>
      <c r="E7" s="114" t="s">
        <v>227</v>
      </c>
      <c r="F7" s="115" t="s">
        <v>228</v>
      </c>
      <c r="G7" s="116" t="s">
        <v>229</v>
      </c>
      <c r="H7" s="114" t="s">
        <v>227</v>
      </c>
      <c r="I7" s="115" t="s">
        <v>228</v>
      </c>
      <c r="J7" s="584"/>
    </row>
    <row r="8" spans="1:10" ht="13.5" thickBot="1">
      <c r="A8" s="117">
        <v>1</v>
      </c>
      <c r="B8" s="117">
        <v>2</v>
      </c>
      <c r="C8" s="117">
        <v>3</v>
      </c>
      <c r="D8" s="118">
        <v>4</v>
      </c>
      <c r="E8" s="119">
        <v>5</v>
      </c>
      <c r="F8" s="120">
        <v>6</v>
      </c>
      <c r="G8" s="121">
        <v>7</v>
      </c>
      <c r="H8" s="119">
        <v>8</v>
      </c>
      <c r="I8" s="120">
        <v>9</v>
      </c>
      <c r="J8" s="122">
        <v>10</v>
      </c>
    </row>
    <row r="9" spans="1:10" ht="13.5">
      <c r="A9" s="123"/>
      <c r="B9" s="124" t="s">
        <v>230</v>
      </c>
      <c r="C9" s="124"/>
      <c r="D9" s="125"/>
      <c r="E9" s="126"/>
      <c r="F9" s="127"/>
      <c r="G9" s="128"/>
      <c r="H9" s="126"/>
      <c r="I9" s="127"/>
      <c r="J9" s="129"/>
    </row>
    <row r="10" spans="1:10" ht="54" customHeight="1">
      <c r="A10" s="130"/>
      <c r="B10" s="176" t="s">
        <v>238</v>
      </c>
      <c r="C10" s="176" t="s">
        <v>239</v>
      </c>
      <c r="D10" s="131">
        <v>16</v>
      </c>
      <c r="E10" s="132">
        <v>12.1</v>
      </c>
      <c r="F10" s="133">
        <v>193.6</v>
      </c>
      <c r="G10" s="134"/>
      <c r="H10" s="132"/>
      <c r="I10" s="133"/>
      <c r="J10" s="135"/>
    </row>
    <row r="11" spans="1:10" ht="54" customHeight="1">
      <c r="A11" s="130"/>
      <c r="B11" s="176" t="s">
        <v>238</v>
      </c>
      <c r="C11" s="176" t="s">
        <v>240</v>
      </c>
      <c r="D11" s="131"/>
      <c r="E11" s="132"/>
      <c r="F11" s="133"/>
      <c r="G11" s="134">
        <v>6</v>
      </c>
      <c r="H11" s="132">
        <v>8</v>
      </c>
      <c r="I11" s="133">
        <f>H11*G11</f>
        <v>48</v>
      </c>
      <c r="J11" s="135"/>
    </row>
    <row r="12" spans="1:10" ht="15" thickBot="1">
      <c r="A12" s="177" t="s">
        <v>184</v>
      </c>
      <c r="B12" s="137" t="s">
        <v>232</v>
      </c>
      <c r="C12" s="138"/>
      <c r="D12" s="131"/>
      <c r="E12" s="136"/>
      <c r="F12" s="133"/>
      <c r="G12" s="134"/>
      <c r="H12" s="136"/>
      <c r="I12" s="133"/>
      <c r="J12" s="135"/>
    </row>
    <row r="13" spans="1:10" ht="13.5" thickBot="1">
      <c r="A13" s="139"/>
      <c r="B13" s="140" t="s">
        <v>233</v>
      </c>
      <c r="C13" s="139"/>
      <c r="D13" s="141">
        <f>D10</f>
        <v>16</v>
      </c>
      <c r="E13" s="141">
        <f>E10</f>
        <v>12.1</v>
      </c>
      <c r="F13" s="141">
        <f>F10</f>
        <v>193.6</v>
      </c>
      <c r="G13" s="142">
        <f>SUM(G10:G12)</f>
        <v>6</v>
      </c>
      <c r="H13" s="142">
        <f>SUM(H10:H12)</f>
        <v>8</v>
      </c>
      <c r="I13" s="142">
        <f>SUM(I10:I12)</f>
        <v>48</v>
      </c>
      <c r="J13" s="143"/>
    </row>
    <row r="14" ht="15.75" thickBot="1">
      <c r="B14" s="144"/>
    </row>
    <row r="15" spans="1:10" ht="15.75" customHeight="1" thickBot="1">
      <c r="A15" s="562" t="s">
        <v>11</v>
      </c>
      <c r="B15" s="565" t="s">
        <v>220</v>
      </c>
      <c r="C15" s="568" t="s">
        <v>153</v>
      </c>
      <c r="D15" s="569"/>
      <c r="E15" s="569"/>
      <c r="F15" s="569"/>
      <c r="G15" s="569"/>
      <c r="H15" s="569"/>
      <c r="I15" s="569"/>
      <c r="J15" s="570"/>
    </row>
    <row r="16" spans="1:10" ht="67.5" customHeight="1" thickBot="1">
      <c r="A16" s="563"/>
      <c r="B16" s="566"/>
      <c r="C16" s="571" t="s">
        <v>234</v>
      </c>
      <c r="D16" s="573" t="s">
        <v>223</v>
      </c>
      <c r="E16" s="574"/>
      <c r="F16" s="575"/>
      <c r="G16" s="573" t="s">
        <v>224</v>
      </c>
      <c r="H16" s="574"/>
      <c r="I16" s="575"/>
      <c r="J16" s="576" t="s">
        <v>225</v>
      </c>
    </row>
    <row r="17" spans="1:10" ht="53.25" customHeight="1" thickBot="1">
      <c r="A17" s="564"/>
      <c r="B17" s="567"/>
      <c r="C17" s="572"/>
      <c r="D17" s="145" t="s">
        <v>235</v>
      </c>
      <c r="E17" s="146" t="s">
        <v>227</v>
      </c>
      <c r="F17" s="147" t="s">
        <v>228</v>
      </c>
      <c r="G17" s="145" t="s">
        <v>236</v>
      </c>
      <c r="H17" s="146" t="s">
        <v>227</v>
      </c>
      <c r="I17" s="147" t="s">
        <v>228</v>
      </c>
      <c r="J17" s="577"/>
    </row>
    <row r="18" spans="1:11" ht="13.5" thickBot="1">
      <c r="A18" s="117">
        <v>1</v>
      </c>
      <c r="B18" s="117">
        <v>2</v>
      </c>
      <c r="C18" s="117">
        <v>3</v>
      </c>
      <c r="D18" s="118">
        <v>4</v>
      </c>
      <c r="E18" s="119">
        <v>5</v>
      </c>
      <c r="F18" s="120">
        <v>6</v>
      </c>
      <c r="G18" s="118">
        <v>7</v>
      </c>
      <c r="H18" s="119">
        <v>8</v>
      </c>
      <c r="I18" s="120">
        <v>9</v>
      </c>
      <c r="J18" s="122">
        <v>10</v>
      </c>
      <c r="K18" s="148"/>
    </row>
    <row r="19" spans="1:10" ht="13.5">
      <c r="A19" s="123"/>
      <c r="B19" s="124" t="s">
        <v>230</v>
      </c>
      <c r="C19" s="124"/>
      <c r="D19" s="125"/>
      <c r="E19" s="126"/>
      <c r="F19" s="127"/>
      <c r="G19" s="125"/>
      <c r="H19" s="126"/>
      <c r="I19" s="127"/>
      <c r="J19" s="129"/>
    </row>
    <row r="20" spans="1:10" ht="60" customHeight="1">
      <c r="A20" s="149"/>
      <c r="B20" s="150"/>
      <c r="C20" s="151"/>
      <c r="D20" s="152"/>
      <c r="E20" s="153"/>
      <c r="F20" s="154"/>
      <c r="G20" s="155"/>
      <c r="H20" s="156"/>
      <c r="I20" s="157"/>
      <c r="J20" s="158"/>
    </row>
    <row r="21" spans="1:10" ht="19.5" customHeight="1" hidden="1">
      <c r="A21" s="130"/>
      <c r="B21" s="130"/>
      <c r="C21" s="151"/>
      <c r="D21" s="155"/>
      <c r="E21" s="159"/>
      <c r="F21" s="160"/>
      <c r="G21" s="155"/>
      <c r="H21" s="159"/>
      <c r="I21" s="161"/>
      <c r="J21" s="162"/>
    </row>
    <row r="22" spans="1:10" ht="3" customHeight="1" hidden="1">
      <c r="A22" s="130"/>
      <c r="B22" s="137" t="s">
        <v>232</v>
      </c>
      <c r="C22" s="138"/>
      <c r="D22" s="131"/>
      <c r="E22" s="136"/>
      <c r="F22" s="133"/>
      <c r="G22" s="131"/>
      <c r="H22" s="136"/>
      <c r="I22" s="133"/>
      <c r="J22" s="135"/>
    </row>
    <row r="23" spans="1:10" ht="12.75">
      <c r="A23" s="163"/>
      <c r="B23" s="163" t="s">
        <v>231</v>
      </c>
      <c r="C23" s="163"/>
      <c r="D23" s="164"/>
      <c r="E23" s="165"/>
      <c r="F23" s="166"/>
      <c r="G23" s="164"/>
      <c r="H23" s="165"/>
      <c r="I23" s="166"/>
      <c r="J23" s="167"/>
    </row>
    <row r="24" spans="1:10" ht="13.5" thickBot="1">
      <c r="A24" s="168"/>
      <c r="B24" s="169" t="s">
        <v>233</v>
      </c>
      <c r="C24" s="168"/>
      <c r="D24" s="170"/>
      <c r="E24" s="171"/>
      <c r="F24" s="172"/>
      <c r="G24" s="170"/>
      <c r="H24" s="171"/>
      <c r="I24" s="172"/>
      <c r="J24" s="173"/>
    </row>
    <row r="26" spans="3:9" ht="12.75">
      <c r="C26" s="110" t="s">
        <v>210</v>
      </c>
      <c r="D26" s="174"/>
      <c r="E26" s="175"/>
      <c r="F26" s="175"/>
      <c r="I26" s="110" t="s">
        <v>291</v>
      </c>
    </row>
    <row r="27" spans="4:6" ht="12.75">
      <c r="D27" s="175"/>
      <c r="E27" s="175"/>
      <c r="F27" s="175"/>
    </row>
    <row r="28" spans="3:9" ht="12.75">
      <c r="C28" s="110" t="s">
        <v>289</v>
      </c>
      <c r="D28" s="174"/>
      <c r="E28" s="175"/>
      <c r="F28" s="175"/>
      <c r="I28" s="110" t="s">
        <v>215</v>
      </c>
    </row>
    <row r="29" spans="4:6" ht="12.75">
      <c r="D29" s="175"/>
      <c r="E29" s="175"/>
      <c r="F29" s="175"/>
    </row>
  </sheetData>
  <sheetProtection/>
  <mergeCells count="16">
    <mergeCell ref="A3:I3"/>
    <mergeCell ref="A4:I4"/>
    <mergeCell ref="A5:A7"/>
    <mergeCell ref="B5:B7"/>
    <mergeCell ref="C5:J5"/>
    <mergeCell ref="C6:C7"/>
    <mergeCell ref="D6:F6"/>
    <mergeCell ref="G6:I6"/>
    <mergeCell ref="J6:J7"/>
    <mergeCell ref="A15:A17"/>
    <mergeCell ref="B15:B17"/>
    <mergeCell ref="C15:J15"/>
    <mergeCell ref="C16:C17"/>
    <mergeCell ref="D16:F16"/>
    <mergeCell ref="G16:I16"/>
    <mergeCell ref="J16:J17"/>
  </mergeCells>
  <printOptions/>
  <pageMargins left="0.26" right="0.2" top="0.31" bottom="0.26" header="0.31496062992125984" footer="0.19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Hoz-2</dc:creator>
  <cp:keywords/>
  <dc:description/>
  <cp:lastModifiedBy>Hoz-2</cp:lastModifiedBy>
  <cp:lastPrinted>2017-11-22T11:29:50Z</cp:lastPrinted>
  <dcterms:created xsi:type="dcterms:W3CDTF">2017-11-07T07:09:59Z</dcterms:created>
  <dcterms:modified xsi:type="dcterms:W3CDTF">2017-11-23T12:17:57Z</dcterms:modified>
  <cp:category/>
  <cp:version/>
  <cp:contentType/>
  <cp:contentStatus/>
  <cp:revision>1</cp:revision>
</cp:coreProperties>
</file>