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6996" tabRatio="0" activeTab="0"/>
  </bookViews>
  <sheets>
    <sheet name="TDSheet" sheetId="1" r:id="rId1"/>
  </sheets>
  <definedNames>
    <definedName name="_xlnm.Print_Area" localSheetId="0">'TDSheet'!$A$1:$Q$163</definedName>
  </definedNames>
  <calcPr fullCalcOnLoad="1" refMode="R1C1"/>
</workbook>
</file>

<file path=xl/sharedStrings.xml><?xml version="1.0" encoding="utf-8"?>
<sst xmlns="http://schemas.openxmlformats.org/spreadsheetml/2006/main" count="271" uniqueCount="148">
  <si>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</si>
  <si>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</si>
  <si>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</si>
  <si>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</si>
  <si>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Департаменту праці та соціального захисту населення Миколаївської міської ради</t>
  </si>
  <si>
    <t>Наказ</t>
  </si>
  <si>
    <t>ПАСПОРТ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</si>
  <si>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</si>
  <si>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</si>
  <si>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</si>
  <si>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</si>
  <si>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</si>
  <si>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</si>
  <si>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</si>
  <si>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</si>
  <si>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</si>
  <si>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</si>
  <si>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</si>
  <si>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</si>
  <si>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</si>
  <si>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</si>
  <si>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</si>
  <si>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</si>
  <si>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</si>
  <si>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</si>
  <si>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</si>
  <si>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</si>
  <si>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</si>
  <si>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</si>
  <si>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</si>
  <si>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</si>
  <si>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</si>
  <si>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 xml:space="preserve">Забезпечення надання адресної грошової допомоги визволителям м. Миколаєва 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</si>
  <si>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</si>
  <si>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</si>
  <si>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</si>
  <si>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Регіональні цільові програми - всього</t>
  </si>
  <si>
    <t>Міська програма соціальної підтримки учасників антитерористичної операції та членів їх сімей.</t>
  </si>
  <si>
    <t>10. Результативні показники бюджетної програми у розрізі підпрограм і завдань:</t>
  </si>
  <si>
    <t>Показники</t>
  </si>
  <si>
    <t>Одниця виміру</t>
  </si>
  <si>
    <t>Джерело інформації</t>
  </si>
  <si>
    <t>Значення показника</t>
  </si>
  <si>
    <t>затрат</t>
  </si>
  <si>
    <t>Витрати на надання допомоги</t>
  </si>
  <si>
    <t>тис.грн</t>
  </si>
  <si>
    <t>звітність установ</t>
  </si>
  <si>
    <t>продукту</t>
  </si>
  <si>
    <t>осіб</t>
  </si>
  <si>
    <t>ефективності</t>
  </si>
  <si>
    <t>Середній розмір допомоги</t>
  </si>
  <si>
    <t>грн</t>
  </si>
  <si>
    <t>розрахунок</t>
  </si>
  <si>
    <t>Кількість інвалідів війни в Афганістані</t>
  </si>
  <si>
    <t>Середньомісячний розмір допомоги</t>
  </si>
  <si>
    <t xml:space="preserve">Кількість визволителів м. Миколаєва </t>
  </si>
  <si>
    <t>Кількість загиблих в АТО</t>
  </si>
  <si>
    <t>Кількість інвалідів АТО</t>
  </si>
  <si>
    <t>од.</t>
  </si>
  <si>
    <t>Кількість членів громадських організацій ветеранів та інвалідів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</si>
  <si>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</si>
  <si>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</si>
  <si>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</si>
  <si>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</si>
  <si>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</si>
  <si>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</si>
  <si>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</si>
  <si>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</si>
  <si>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</si>
  <si>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</si>
  <si>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</si>
  <si>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</si>
  <si>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</si>
  <si>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</si>
  <si>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 xml:space="preserve">Інші видатки на соціальний захист ветеранів війни та праці </t>
  </si>
  <si>
    <t>Забезпечення надання адресної грошової допомоги інвалідам війни в Афганістані, сім'ям загиблих та померлих УБД в Афганістані та членам сімей військовослужбовців, які загинули під час виконання обов'язків військової служби на території інших держав, де велися бойові дії</t>
  </si>
  <si>
    <t>Забезпечення надання адресної грошової допомоги сім”ям загиблих та померлих УБД в АТО</t>
  </si>
  <si>
    <t>Забезпечення надання адресної грошової допомоги інвалідам АТО</t>
  </si>
  <si>
    <t>Надання одноразової матеріальної допомоги сімям загиблих учасників юойових дій, які бракли участь в АТО на сході України на оформлення земельної ділянки для ведення особистого селянського господарства</t>
  </si>
  <si>
    <t>Кількість загіблих в  АТО</t>
  </si>
  <si>
    <t>грн.</t>
  </si>
  <si>
    <t>Придбання обладнання і предметів довгострокового користування.</t>
  </si>
  <si>
    <t>Кількість одиниць придбаного обладнання</t>
  </si>
  <si>
    <t xml:space="preserve">Обсяг витрат на придбання обладнання і предметів довгостокового користування </t>
  </si>
  <si>
    <t>тис.грн.</t>
  </si>
  <si>
    <t>1513202</t>
  </si>
  <si>
    <t>кількість одержувачів фінансової підтримки</t>
  </si>
  <si>
    <t>середній розмір фінансової підтримки, тис. грн/місяць на одне об'єднання.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</si>
  <si>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</t>
  </si>
  <si>
    <t>облікова картка</t>
  </si>
  <si>
    <t>%</t>
  </si>
  <si>
    <t>завдвння 2</t>
  </si>
  <si>
    <t>якості</t>
  </si>
  <si>
    <t>-</t>
  </si>
  <si>
    <t xml:space="preserve"> Соціальний захист ветеранів війни та праці</t>
  </si>
  <si>
    <t>Підпрограма 1</t>
  </si>
  <si>
    <t>завдання 2</t>
  </si>
  <si>
    <t>завдання 3</t>
  </si>
  <si>
    <t>Забезпечення соціального захисту ветеранів війни та праці</t>
  </si>
  <si>
    <t>кількість отримувачів виплат</t>
  </si>
  <si>
    <t>Середній розмір витрат на здійснння виплат</t>
  </si>
  <si>
    <t xml:space="preserve">Забеспечення соціального захисту ветеранів війни та праці </t>
  </si>
  <si>
    <t xml:space="preserve">економія коштів за рік, що виникла за результами впровадження в експлуатацію придбанного обладнання </t>
  </si>
  <si>
    <t>10.Розпорядження міського голови від 17.05.2017р. № 133р.</t>
  </si>
  <si>
    <t>11. Рішення Миколаївської міської ради від 31.05.2017р. № 21/9.</t>
  </si>
  <si>
    <t>12. Розпорядження міського голови від 20.06.2017р. № 166р.</t>
  </si>
  <si>
    <t>13. Рішення Миколаївської міської ради від 13.09.2017р. № 24/14.</t>
  </si>
  <si>
    <t>14. Рішення Миколаївської міської ради від 06.12.2017р. № 30/1.</t>
  </si>
  <si>
    <t>6.</t>
  </si>
  <si>
    <t>1.1.</t>
  </si>
  <si>
    <t>2.1.</t>
  </si>
  <si>
    <t>2.2.</t>
  </si>
  <si>
    <t>Придбання обладнання предметів довгострокового користування</t>
  </si>
  <si>
    <t>Міська програма "Соціальний захист на 2017-2019роки":</t>
  </si>
  <si>
    <t>грн./на місяц на 1 особу</t>
  </si>
  <si>
    <t>Середні видатки на придбання одиниці обладнання</t>
  </si>
  <si>
    <t>бюджетної програми місцевого бюджету на 2018 рік</t>
  </si>
  <si>
    <t>0813191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</si>
  <si>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</si>
  <si>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 xml:space="preserve">1.Конституція України від 28.06.1996 р.№254к/96-ВР.
2. Закон України від 08.07.10р. №2456-YI. Бюджетний кодекс України.
3. Закон України від 07.12.17 № 2246-YIII "Про державний бюджет України на 2018 рік". 
4. Закон України від 22.10.1993 р. №3551-ХІІ «Про статус ветеранів війни, гарантії  їх соціального захисту».                                                                                                                                                                                                                           5. Закон України  від 21.03.1991 р. №875-ХІІ «Про основи соціальної захищенності інвалідів в Україні».
6. Наказ Міністерства фінансів України від  26.08.2014р. №  836 «Про деякі питання запровадження програмно-цільового методу складання та виконання місцевих бюджетів».
7. Міська програма «Соціальний захист на 2017-2019 роки», затверджена рішенням міської ради від 23.12.2016 № 13/10.
8. Міська програма соціальної підтримки учасників антитерористичної операції та членів їх сімей, затверджена рішенням  міської ради від 23.12.2016 №13/11.     </t>
  </si>
  <si>
    <t>08</t>
  </si>
  <si>
    <t>080000</t>
  </si>
  <si>
    <t>0813190</t>
  </si>
  <si>
    <t>0813192</t>
  </si>
  <si>
    <t xml:space="preserve">0813191 Інші видатки на соціальний захист ветеранів війни та праці </t>
  </si>
  <si>
    <t>0813192 Надання фінансової підтримки громадським організаціям ветеранів і осіб з інвалідністю, діяльність яких має соціальну спрямованість</t>
  </si>
  <si>
    <t>1</t>
  </si>
  <si>
    <t>Завдання 1</t>
  </si>
  <si>
    <t>Підпрограма 2</t>
  </si>
  <si>
    <t>Завдвння 1</t>
  </si>
  <si>
    <t>заявки на виплати від районних УСВіК</t>
  </si>
  <si>
    <t xml:space="preserve">РАЗОМ </t>
  </si>
  <si>
    <t>Директор департаменту фінансів</t>
  </si>
  <si>
    <t>Святелик В.Є.</t>
  </si>
  <si>
    <t>Департаменту фінансів Миколаївської міської ради від  13.02.2018р. № 19/11</t>
  </si>
  <si>
    <t>Директор департаменту</t>
  </si>
  <si>
    <t>С.М.Василенко</t>
  </si>
  <si>
    <t>Миколаївської міської ради</t>
  </si>
  <si>
    <t xml:space="preserve">праці та соціального захисту населення </t>
  </si>
  <si>
    <t>Забезпечення надання фінансової підтримки громадським організаціям ветеранів і осіб з інвалідністю, діяльність яких має соціальну спрямованість</t>
  </si>
  <si>
    <t>9.Наказ Міністерство соціальної політики України 14.05.2018  № 688Про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</si>
  <si>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10. Рішення Миколаївської міської ради від 21.12.2017р. № 32/17 “Про міський бюджет міста Миколаєва на 2018рік”.</t>
  </si>
  <si>
    <t>11. Розпорядження міського голови від 19.03.2018 р. № 52 р., 26.04.2018 № 89 р.</t>
  </si>
  <si>
    <t>12. Рішення Миколаївської міської ради від 07.06.2018р. № 38/4</t>
  </si>
  <si>
    <t>13. Рішення Миколаївської міської ради від 05.10.2018р. № 41/72</t>
  </si>
  <si>
    <t>у редакції наказу департаменту праці та соціального захисту населення  Миколаївської міської ради і департаменту фінансів Миколаївської міської ради від __________2018 р.</t>
  </si>
  <si>
    <t>14. Рішення Миколаївської міської ради від 09.11.2018р. № 46/5</t>
  </si>
  <si>
    <t xml:space="preserve">Обсяг бюджетних призначень/бюджетних асигнувань  -   13 947,190 тис.гривень, у тому числі загального фонду -  13 947,190 тис.гривень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</si>
</sst>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8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7" fillId="0" borderId="11" xfId="0" applyFont="1" applyBorder="1" applyAlignment="1">
      <alignment horizontal="left"/>
    </xf>
    <xf numFmtId="1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32" borderId="12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left"/>
    </xf>
    <xf numFmtId="0" fontId="0" fillId="32" borderId="12" xfId="0" applyNumberFormat="1" applyFont="1" applyFill="1" applyBorder="1" applyAlignment="1">
      <alignment horizontal="center"/>
    </xf>
    <xf numFmtId="0" fontId="7" fillId="0" borderId="12" xfId="0" applyNumberFormat="1" applyFont="1" applyBorder="1" applyAlignment="1">
      <alignment horizontal="right" vertical="center" wrapText="1"/>
    </xf>
    <xf numFmtId="0" fontId="7" fillId="0" borderId="13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left"/>
    </xf>
    <xf numFmtId="1" fontId="0" fillId="0" borderId="15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32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2" xfId="0" applyNumberFormat="1" applyBorder="1" applyAlignment="1">
      <alignment horizontal="left" vertical="center" wrapText="1"/>
    </xf>
    <xf numFmtId="0" fontId="7" fillId="0" borderId="16" xfId="0" applyFont="1" applyBorder="1" applyAlignment="1">
      <alignment horizontal="left"/>
    </xf>
    <xf numFmtId="0" fontId="0" fillId="0" borderId="15" xfId="0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7" fillId="0" borderId="16" xfId="0" applyNumberFormat="1" applyFont="1" applyBorder="1" applyAlignment="1">
      <alignment horizontal="right" vertical="center"/>
    </xf>
    <xf numFmtId="1" fontId="7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6" xfId="0" applyNumberFormat="1" applyFont="1" applyBorder="1" applyAlignment="1">
      <alignment/>
    </xf>
    <xf numFmtId="0" fontId="0" fillId="32" borderId="0" xfId="0" applyFill="1" applyAlignment="1">
      <alignment horizontal="left"/>
    </xf>
    <xf numFmtId="188" fontId="0" fillId="0" borderId="0" xfId="0" applyNumberFormat="1" applyBorder="1" applyAlignment="1">
      <alignment horizontal="center"/>
    </xf>
    <xf numFmtId="188" fontId="0" fillId="0" borderId="0" xfId="0" applyNumberFormat="1" applyAlignment="1">
      <alignment horizontal="center"/>
    </xf>
    <xf numFmtId="0" fontId="0" fillId="0" borderId="12" xfId="0" applyBorder="1" applyAlignment="1">
      <alignment horizontal="left"/>
    </xf>
    <xf numFmtId="1" fontId="0" fillId="0" borderId="15" xfId="0" applyNumberFormat="1" applyFont="1" applyBorder="1" applyAlignment="1">
      <alignment vertical="center"/>
    </xf>
    <xf numFmtId="1" fontId="0" fillId="0" borderId="16" xfId="0" applyNumberFormat="1" applyFont="1" applyBorder="1" applyAlignment="1">
      <alignment vertical="center"/>
    </xf>
    <xf numFmtId="0" fontId="0" fillId="0" borderId="15" xfId="0" applyBorder="1" applyAlignment="1">
      <alignment horizontal="right"/>
    </xf>
    <xf numFmtId="49" fontId="0" fillId="0" borderId="12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2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0" fillId="0" borderId="15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0" fillId="0" borderId="15" xfId="0" applyNumberFormat="1" applyFont="1" applyBorder="1" applyAlignment="1">
      <alignment horizontal="left" vertical="center" wrapText="1"/>
    </xf>
    <xf numFmtId="188" fontId="0" fillId="0" borderId="12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left" wrapText="1"/>
    </xf>
    <xf numFmtId="0" fontId="11" fillId="0" borderId="22" xfId="0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0" fillId="0" borderId="15" xfId="0" applyNumberFormat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7" fillId="0" borderId="12" xfId="0" applyNumberFormat="1" applyFont="1" applyBorder="1" applyAlignment="1">
      <alignment horizontal="right" vertical="center" wrapText="1"/>
    </xf>
    <xf numFmtId="1" fontId="7" fillId="0" borderId="15" xfId="0" applyNumberFormat="1" applyFont="1" applyBorder="1" applyAlignment="1">
      <alignment horizontal="left" vertical="center"/>
    </xf>
    <xf numFmtId="1" fontId="7" fillId="0" borderId="23" xfId="0" applyNumberFormat="1" applyFont="1" applyBorder="1" applyAlignment="1">
      <alignment horizontal="left" vertical="center"/>
    </xf>
    <xf numFmtId="1" fontId="7" fillId="0" borderId="16" xfId="0" applyNumberFormat="1" applyFont="1" applyBorder="1" applyAlignment="1">
      <alignment horizontal="left" vertic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1" fontId="7" fillId="0" borderId="15" xfId="0" applyNumberFormat="1" applyFont="1" applyBorder="1" applyAlignment="1">
      <alignment horizontal="left"/>
    </xf>
    <xf numFmtId="1" fontId="7" fillId="0" borderId="16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188" fontId="0" fillId="0" borderId="15" xfId="0" applyNumberFormat="1" applyFont="1" applyBorder="1" applyAlignment="1">
      <alignment horizontal="center" vertical="center" wrapText="1"/>
    </xf>
    <xf numFmtId="188" fontId="0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1" fontId="0" fillId="0" borderId="15" xfId="0" applyNumberFormat="1" applyFont="1" applyBorder="1" applyAlignment="1">
      <alignment horizontal="left"/>
    </xf>
    <xf numFmtId="1" fontId="0" fillId="0" borderId="23" xfId="0" applyNumberFormat="1" applyFont="1" applyBorder="1" applyAlignment="1">
      <alignment horizontal="left"/>
    </xf>
    <xf numFmtId="1" fontId="0" fillId="0" borderId="16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left" vertical="center" wrapText="1"/>
    </xf>
    <xf numFmtId="1" fontId="7" fillId="0" borderId="23" xfId="0" applyNumberFormat="1" applyFont="1" applyBorder="1" applyAlignment="1">
      <alignment horizontal="left"/>
    </xf>
    <xf numFmtId="1" fontId="7" fillId="0" borderId="14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188" fontId="0" fillId="0" borderId="2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7" fillId="0" borderId="15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5" xfId="0" applyNumberFormat="1" applyBorder="1" applyAlignment="1">
      <alignment horizontal="left" wrapText="1"/>
    </xf>
    <xf numFmtId="0" fontId="0" fillId="0" borderId="23" xfId="0" applyNumberFormat="1" applyBorder="1" applyAlignment="1">
      <alignment horizontal="left" wrapText="1"/>
    </xf>
    <xf numFmtId="0" fontId="0" fillId="0" borderId="16" xfId="0" applyNumberFormat="1" applyBorder="1" applyAlignment="1">
      <alignment horizontal="left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188" fontId="0" fillId="0" borderId="15" xfId="0" applyNumberFormat="1" applyBorder="1" applyAlignment="1">
      <alignment horizontal="center"/>
    </xf>
    <xf numFmtId="188" fontId="0" fillId="0" borderId="16" xfId="0" applyNumberFormat="1" applyBorder="1" applyAlignment="1">
      <alignment horizontal="center"/>
    </xf>
    <xf numFmtId="0" fontId="7" fillId="0" borderId="15" xfId="0" applyNumberFormat="1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" fontId="7" fillId="0" borderId="15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0" borderId="23" xfId="0" applyNumberFormat="1" applyFont="1" applyBorder="1" applyAlignment="1">
      <alignment horizontal="left" vertical="center" wrapText="1"/>
    </xf>
    <xf numFmtId="0" fontId="0" fillId="0" borderId="2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3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9" fillId="0" borderId="15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left" vertical="center" wrapText="1"/>
    </xf>
    <xf numFmtId="188" fontId="9" fillId="0" borderId="12" xfId="0" applyNumberFormat="1" applyFont="1" applyBorder="1" applyAlignment="1">
      <alignment horizontal="center" vertical="center" wrapText="1"/>
    </xf>
    <xf numFmtId="188" fontId="9" fillId="0" borderId="15" xfId="0" applyNumberFormat="1" applyFont="1" applyBorder="1" applyAlignment="1">
      <alignment horizontal="center" vertical="center" wrapText="1"/>
    </xf>
    <xf numFmtId="188" fontId="0" fillId="0" borderId="12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188" fontId="9" fillId="0" borderId="16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 wrapText="1"/>
    </xf>
    <xf numFmtId="188" fontId="0" fillId="0" borderId="15" xfId="0" applyNumberFormat="1" applyFont="1" applyBorder="1" applyAlignment="1">
      <alignment horizontal="right" vertical="center" wrapText="1"/>
    </xf>
    <xf numFmtId="0" fontId="0" fillId="0" borderId="23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88" fontId="0" fillId="0" borderId="15" xfId="0" applyNumberFormat="1" applyFont="1" applyBorder="1" applyAlignment="1">
      <alignment horizontal="center" vertical="center" wrapText="1"/>
    </xf>
    <xf numFmtId="188" fontId="0" fillId="0" borderId="16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right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right" vertical="center" wrapText="1"/>
    </xf>
    <xf numFmtId="188" fontId="0" fillId="0" borderId="16" xfId="0" applyNumberFormat="1" applyFont="1" applyBorder="1" applyAlignment="1">
      <alignment horizontal="right" vertical="center" wrapText="1"/>
    </xf>
    <xf numFmtId="188" fontId="7" fillId="32" borderId="15" xfId="0" applyNumberFormat="1" applyFont="1" applyFill="1" applyBorder="1" applyAlignment="1">
      <alignment horizontal="center" vertical="center" wrapText="1"/>
    </xf>
    <xf numFmtId="0" fontId="7" fillId="32" borderId="16" xfId="0" applyNumberFormat="1" applyFont="1" applyFill="1" applyBorder="1" applyAlignment="1">
      <alignment horizontal="center" vertical="center" wrapText="1"/>
    </xf>
    <xf numFmtId="188" fontId="0" fillId="0" borderId="12" xfId="0" applyNumberFormat="1" applyFont="1" applyBorder="1" applyAlignment="1">
      <alignment horizontal="right" vertical="center" wrapText="1"/>
    </xf>
    <xf numFmtId="188" fontId="7" fillId="0" borderId="12" xfId="0" applyNumberFormat="1" applyFont="1" applyBorder="1" applyAlignment="1">
      <alignment horizontal="right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88" fontId="7" fillId="32" borderId="12" xfId="0" applyNumberFormat="1" applyFont="1" applyFill="1" applyBorder="1" applyAlignment="1">
      <alignment horizontal="right" vertical="center" wrapText="1"/>
    </xf>
    <xf numFmtId="188" fontId="7" fillId="32" borderId="15" xfId="0" applyNumberFormat="1" applyFont="1" applyFill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88" fontId="7" fillId="0" borderId="15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188" fontId="0" fillId="0" borderId="15" xfId="0" applyNumberFormat="1" applyBorder="1" applyAlignment="1">
      <alignment horizontal="right" vertical="center" wrapText="1"/>
    </xf>
    <xf numFmtId="0" fontId="7" fillId="0" borderId="30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5" fillId="0" borderId="0" xfId="0" applyNumberFormat="1" applyFont="1" applyAlignment="1">
      <alignment horizontal="center" wrapText="1"/>
    </xf>
    <xf numFmtId="0" fontId="7" fillId="0" borderId="31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wrapText="1"/>
    </xf>
    <xf numFmtId="0" fontId="7" fillId="0" borderId="22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top"/>
    </xf>
    <xf numFmtId="0" fontId="7" fillId="0" borderId="22" xfId="0" applyNumberFormat="1" applyFont="1" applyBorder="1" applyAlignment="1">
      <alignment horizontal="center" wrapText="1"/>
    </xf>
    <xf numFmtId="0" fontId="7" fillId="32" borderId="0" xfId="0" applyNumberFormat="1" applyFont="1" applyFill="1" applyAlignment="1">
      <alignment horizontal="left" wrapText="1"/>
    </xf>
    <xf numFmtId="0" fontId="0" fillId="0" borderId="0" xfId="0" applyNumberFormat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0" xfId="0" applyNumberFormat="1" applyFont="1" applyAlignment="1">
      <alignment horizontal="left" vertical="top"/>
    </xf>
    <xf numFmtId="0" fontId="7" fillId="0" borderId="26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9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65"/>
  <sheetViews>
    <sheetView tabSelected="1" view="pageBreakPreview" zoomScale="98" zoomScaleSheetLayoutView="98" zoomScalePageLayoutView="0" workbookViewId="0" topLeftCell="B65">
      <selection activeCell="P87" sqref="P87:Q87"/>
    </sheetView>
  </sheetViews>
  <sheetFormatPr defaultColWidth="10.66015625" defaultRowHeight="11.25"/>
  <cols>
    <col min="1" max="1" width="3.5" style="1" customWidth="1"/>
    <col min="2" max="2" width="8.33203125" style="1" customWidth="1"/>
    <col min="3" max="13" width="11.33203125" style="1" customWidth="1"/>
    <col min="14" max="14" width="11.16015625" style="1" customWidth="1"/>
    <col min="15" max="15" width="11.33203125" style="1" customWidth="1"/>
    <col min="16" max="16" width="11.16015625" style="1" customWidth="1"/>
    <col min="17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96" t="s">
        <v>3</v>
      </c>
      <c r="N6" s="196"/>
      <c r="O6" s="196"/>
      <c r="P6" s="196"/>
      <c r="Q6" s="196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97" t="s">
        <v>4</v>
      </c>
      <c r="N7" s="197"/>
      <c r="O7" s="197"/>
      <c r="P7" s="197"/>
      <c r="Q7" s="197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96" t="s">
        <v>5</v>
      </c>
      <c r="N9" s="196"/>
      <c r="O9" s="196"/>
      <c r="P9" s="196"/>
      <c r="Q9" s="196"/>
    </row>
    <row r="10" spans="1:17" ht="27" customHeight="1">
      <c r="A10"/>
      <c r="B10"/>
      <c r="C10"/>
      <c r="D10"/>
      <c r="E10"/>
      <c r="F10"/>
      <c r="G10"/>
      <c r="H10"/>
      <c r="I10"/>
      <c r="J10"/>
      <c r="K10"/>
      <c r="L10"/>
      <c r="M10" s="197" t="s">
        <v>134</v>
      </c>
      <c r="N10" s="197"/>
      <c r="O10" s="197"/>
      <c r="P10" s="197"/>
      <c r="Q10" s="197"/>
    </row>
    <row r="11" spans="13:17" ht="9.75">
      <c r="M11" s="198" t="s">
        <v>145</v>
      </c>
      <c r="N11" s="198"/>
      <c r="O11" s="198"/>
      <c r="P11" s="198"/>
      <c r="Q11" s="199"/>
    </row>
    <row r="12" spans="1:17" ht="45" customHeight="1">
      <c r="A12"/>
      <c r="B12"/>
      <c r="C12"/>
      <c r="D12"/>
      <c r="E12"/>
      <c r="F12"/>
      <c r="G12"/>
      <c r="H12"/>
      <c r="I12"/>
      <c r="J12"/>
      <c r="K12"/>
      <c r="L12"/>
      <c r="M12" s="198"/>
      <c r="N12" s="198"/>
      <c r="O12" s="198"/>
      <c r="P12" s="198"/>
      <c r="Q12" s="199"/>
    </row>
    <row r="13" spans="1:17" ht="15.75" customHeight="1">
      <c r="A13" s="200" t="s">
        <v>6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5.75" customHeight="1">
      <c r="A14" s="203" t="s">
        <v>116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</row>
    <row r="18" spans="1:17" ht="11.25" customHeight="1">
      <c r="A18" s="4" t="s">
        <v>7</v>
      </c>
      <c r="B18" s="204" t="s">
        <v>120</v>
      </c>
      <c r="C18" s="204"/>
      <c r="D18"/>
      <c r="E18" s="205" t="s">
        <v>8</v>
      </c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</row>
    <row r="19" spans="1:17" ht="11.25" customHeight="1">
      <c r="A19"/>
      <c r="B19" s="206" t="s">
        <v>9</v>
      </c>
      <c r="C19" s="206"/>
      <c r="D19"/>
      <c r="E19" s="209" t="s">
        <v>10</v>
      </c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</row>
    <row r="20" spans="2:3" ht="9.75">
      <c r="B20" s="54"/>
      <c r="C20" s="54"/>
    </row>
    <row r="21" spans="1:17" ht="11.25" customHeight="1">
      <c r="A21" s="4" t="s">
        <v>11</v>
      </c>
      <c r="B21" s="204" t="s">
        <v>121</v>
      </c>
      <c r="C21" s="204"/>
      <c r="D21"/>
      <c r="E21" s="205" t="s">
        <v>8</v>
      </c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</row>
    <row r="22" spans="1:17" ht="11.25" customHeight="1">
      <c r="A22"/>
      <c r="B22" s="206" t="s">
        <v>9</v>
      </c>
      <c r="C22" s="206"/>
      <c r="D22"/>
      <c r="E22" s="209" t="s">
        <v>12</v>
      </c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</row>
    <row r="23" spans="2:3" ht="9.75">
      <c r="B23" s="54"/>
      <c r="C23" s="54"/>
    </row>
    <row r="24" spans="1:17" ht="11.25" customHeight="1">
      <c r="A24" s="4" t="s">
        <v>13</v>
      </c>
      <c r="B24" s="204" t="s">
        <v>122</v>
      </c>
      <c r="C24" s="204"/>
      <c r="D24"/>
      <c r="E24" s="207"/>
      <c r="F24" s="207"/>
      <c r="G24"/>
      <c r="H24" s="205" t="s">
        <v>94</v>
      </c>
      <c r="I24" s="205"/>
      <c r="J24" s="205"/>
      <c r="K24" s="205"/>
      <c r="L24" s="205"/>
      <c r="M24" s="205"/>
      <c r="N24" s="205"/>
      <c r="O24" s="205"/>
      <c r="P24" s="205"/>
      <c r="Q24" s="205"/>
    </row>
    <row r="25" spans="1:17" ht="11.25" customHeight="1">
      <c r="A25"/>
      <c r="B25" s="88" t="s">
        <v>9</v>
      </c>
      <c r="C25" s="88"/>
      <c r="D25"/>
      <c r="E25" s="6" t="s">
        <v>14</v>
      </c>
      <c r="F25" s="7">
        <v>1</v>
      </c>
      <c r="G25"/>
      <c r="H25" s="209" t="s">
        <v>15</v>
      </c>
      <c r="I25" s="209"/>
      <c r="J25" s="209"/>
      <c r="K25" s="209"/>
      <c r="L25" s="209"/>
      <c r="M25" s="209"/>
      <c r="N25" s="209"/>
      <c r="O25" s="209"/>
      <c r="P25" s="209"/>
      <c r="Q25" s="209"/>
    </row>
    <row r="27" spans="1:17" ht="11.25" customHeight="1">
      <c r="A27" s="4" t="s">
        <v>16</v>
      </c>
      <c r="B27" s="208" t="s">
        <v>147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</row>
    <row r="28" ht="18.75" customHeight="1"/>
    <row r="29" spans="1:17" ht="12.75" customHeight="1">
      <c r="A29" s="8" t="s">
        <v>17</v>
      </c>
      <c r="B29" s="215" t="s">
        <v>18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</row>
    <row r="30" spans="1:17" ht="92.25" customHeight="1">
      <c r="A30"/>
      <c r="B30" s="211" t="s">
        <v>119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</row>
    <row r="31" spans="1:17" ht="25.5" customHeight="1">
      <c r="A31"/>
      <c r="B31" s="211" t="s">
        <v>140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</row>
    <row r="32" spans="1:17" ht="10.5" customHeight="1">
      <c r="A32"/>
      <c r="B32" s="211" t="s">
        <v>141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9"/>
    </row>
    <row r="33" spans="1:17" ht="10.5" customHeight="1">
      <c r="A33"/>
      <c r="B33" s="211" t="s">
        <v>142</v>
      </c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9"/>
    </row>
    <row r="34" spans="1:17" ht="10.5" customHeight="1">
      <c r="A34"/>
      <c r="B34" s="211" t="s">
        <v>143</v>
      </c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9"/>
    </row>
    <row r="35" spans="1:17" ht="10.5" customHeight="1">
      <c r="A35"/>
      <c r="B35" s="211" t="s">
        <v>144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9"/>
    </row>
    <row r="36" spans="1:17" ht="10.5" customHeight="1">
      <c r="A36"/>
      <c r="B36" s="211" t="s">
        <v>146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9"/>
    </row>
    <row r="37" spans="1:17" ht="11.25" customHeight="1" hidden="1">
      <c r="A37"/>
      <c r="B37" s="211" t="s">
        <v>103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</row>
    <row r="38" ht="9.75" hidden="1">
      <c r="B38" s="1" t="s">
        <v>104</v>
      </c>
    </row>
    <row r="39" spans="2:15" ht="9.75" hidden="1">
      <c r="B39" s="87" t="s">
        <v>105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ht="12" customHeight="1" hidden="1">
      <c r="B40" s="1" t="s">
        <v>106</v>
      </c>
    </row>
    <row r="41" ht="9.75" hidden="1">
      <c r="B41" s="1" t="s">
        <v>107</v>
      </c>
    </row>
    <row r="42" spans="1:17" ht="11.25" customHeight="1">
      <c r="A42" s="4" t="s">
        <v>108</v>
      </c>
      <c r="B42" s="221" t="s">
        <v>19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</row>
    <row r="43" spans="1:17" ht="11.25" customHeight="1">
      <c r="A43" s="210" t="s">
        <v>101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</row>
    <row r="44" spans="1:17" ht="5.25" customHeight="1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</row>
    <row r="46" spans="1:17" ht="11.25" customHeight="1">
      <c r="A46" s="4" t="s">
        <v>20</v>
      </c>
      <c r="B46" s="4" t="s">
        <v>21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1.25" customHeight="1" thickBot="1">
      <c r="A47" s="216" t="s">
        <v>22</v>
      </c>
      <c r="B47" s="216"/>
      <c r="C47" s="10" t="s">
        <v>23</v>
      </c>
      <c r="D47" s="53" t="s">
        <v>24</v>
      </c>
      <c r="E47" s="220" t="s">
        <v>25</v>
      </c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</row>
    <row r="48" spans="1:17" ht="12.75" customHeight="1" thickBot="1">
      <c r="A48" s="213">
        <v>1</v>
      </c>
      <c r="B48" s="214"/>
      <c r="C48" s="56" t="s">
        <v>117</v>
      </c>
      <c r="D48" s="33">
        <v>1030</v>
      </c>
      <c r="E48" s="217" t="s">
        <v>74</v>
      </c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31"/>
      <c r="Q48" s="32"/>
    </row>
    <row r="49" spans="1:17" ht="17.25" customHeight="1" thickBot="1">
      <c r="A49" s="213">
        <v>2</v>
      </c>
      <c r="B49" s="214"/>
      <c r="C49" s="56" t="s">
        <v>123</v>
      </c>
      <c r="D49" s="33">
        <v>1030</v>
      </c>
      <c r="E49" s="217" t="s">
        <v>118</v>
      </c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9"/>
    </row>
    <row r="51" spans="1:17" ht="11.25" customHeight="1">
      <c r="A51" s="4" t="s">
        <v>26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4" t="s">
        <v>27</v>
      </c>
    </row>
    <row r="52" spans="1:17" ht="11.25" customHeight="1">
      <c r="A52" s="194" t="s">
        <v>22</v>
      </c>
      <c r="B52" s="194"/>
      <c r="C52" s="192" t="s">
        <v>23</v>
      </c>
      <c r="D52" s="192" t="s">
        <v>24</v>
      </c>
      <c r="E52" s="98" t="s">
        <v>28</v>
      </c>
      <c r="F52" s="98"/>
      <c r="G52" s="98"/>
      <c r="H52" s="98"/>
      <c r="I52" s="98"/>
      <c r="J52" s="98"/>
      <c r="K52" s="98"/>
      <c r="L52" s="98" t="s">
        <v>29</v>
      </c>
      <c r="M52" s="98"/>
      <c r="N52" s="98" t="s">
        <v>30</v>
      </c>
      <c r="O52" s="98"/>
      <c r="P52" s="201" t="s">
        <v>31</v>
      </c>
      <c r="Q52" s="201"/>
    </row>
    <row r="53" spans="1:17" ht="11.25" customHeight="1">
      <c r="A53" s="114"/>
      <c r="B53" s="195"/>
      <c r="C53" s="193"/>
      <c r="D53" s="193"/>
      <c r="E53" s="100"/>
      <c r="F53" s="115"/>
      <c r="G53" s="115"/>
      <c r="H53" s="115"/>
      <c r="I53" s="115"/>
      <c r="J53" s="115"/>
      <c r="K53" s="115"/>
      <c r="L53" s="100"/>
      <c r="M53" s="115"/>
      <c r="N53" s="100"/>
      <c r="O53" s="115"/>
      <c r="P53" s="193"/>
      <c r="Q53" s="202"/>
    </row>
    <row r="54" spans="1:17" ht="11.25" customHeight="1">
      <c r="A54" s="77">
        <v>1</v>
      </c>
      <c r="B54" s="77"/>
      <c r="C54" s="11">
        <v>2</v>
      </c>
      <c r="D54" s="11">
        <v>3</v>
      </c>
      <c r="E54" s="166">
        <v>4</v>
      </c>
      <c r="F54" s="166"/>
      <c r="G54" s="166"/>
      <c r="H54" s="166"/>
      <c r="I54" s="166"/>
      <c r="J54" s="166"/>
      <c r="K54" s="166"/>
      <c r="L54" s="166">
        <v>5</v>
      </c>
      <c r="M54" s="166"/>
      <c r="N54" s="166">
        <v>6</v>
      </c>
      <c r="O54" s="166"/>
      <c r="P54" s="96">
        <v>7</v>
      </c>
      <c r="Q54" s="96"/>
    </row>
    <row r="55" spans="1:17" ht="11.25" customHeight="1">
      <c r="A55" s="188">
        <v>1</v>
      </c>
      <c r="B55" s="188"/>
      <c r="C55" s="13"/>
      <c r="D55" s="14"/>
      <c r="E55" s="167" t="s">
        <v>74</v>
      </c>
      <c r="F55" s="167"/>
      <c r="G55" s="167"/>
      <c r="H55" s="167"/>
      <c r="I55" s="167"/>
      <c r="J55" s="167"/>
      <c r="K55" s="167"/>
      <c r="L55" s="189">
        <f>L56</f>
        <v>12508.66</v>
      </c>
      <c r="M55" s="189"/>
      <c r="N55" s="179"/>
      <c r="O55" s="179"/>
      <c r="P55" s="184">
        <f>L55</f>
        <v>12508.66</v>
      </c>
      <c r="Q55" s="184"/>
    </row>
    <row r="56" spans="1:17" ht="14.25" customHeight="1">
      <c r="A56" s="185" t="s">
        <v>109</v>
      </c>
      <c r="B56" s="185"/>
      <c r="C56" s="51" t="s">
        <v>117</v>
      </c>
      <c r="D56" s="16">
        <v>1030</v>
      </c>
      <c r="E56" s="68" t="s">
        <v>98</v>
      </c>
      <c r="F56" s="63"/>
      <c r="G56" s="63"/>
      <c r="H56" s="63"/>
      <c r="I56" s="63"/>
      <c r="J56" s="63"/>
      <c r="K56" s="63"/>
      <c r="L56" s="171">
        <f>5722.36+5680.8-13.2-23+18+6.6+999.6+400-282.5</f>
        <v>12508.66</v>
      </c>
      <c r="M56" s="171"/>
      <c r="N56" s="176"/>
      <c r="O56" s="176"/>
      <c r="P56" s="183">
        <f aca="true" t="shared" si="0" ref="P56:P61">L56</f>
        <v>12508.66</v>
      </c>
      <c r="Q56" s="183"/>
    </row>
    <row r="57" spans="1:17" ht="40.5" customHeight="1" hidden="1">
      <c r="A57" s="185">
        <v>2</v>
      </c>
      <c r="B57" s="185"/>
      <c r="C57" s="51">
        <v>1513201</v>
      </c>
      <c r="D57" s="16">
        <v>1030</v>
      </c>
      <c r="E57" s="68" t="s">
        <v>75</v>
      </c>
      <c r="F57" s="63"/>
      <c r="G57" s="63"/>
      <c r="H57" s="63"/>
      <c r="I57" s="63"/>
      <c r="J57" s="63"/>
      <c r="K57" s="63"/>
      <c r="L57" s="171">
        <f>344+30+68+316+48+84+204+6</f>
        <v>1100</v>
      </c>
      <c r="M57" s="171"/>
      <c r="N57" s="176"/>
      <c r="O57" s="176"/>
      <c r="P57" s="183">
        <f t="shared" si="0"/>
        <v>1100</v>
      </c>
      <c r="Q57" s="183"/>
    </row>
    <row r="58" spans="1:17" ht="11.25" customHeight="1" hidden="1">
      <c r="A58" s="185">
        <v>4</v>
      </c>
      <c r="B58" s="185"/>
      <c r="C58" s="51">
        <v>1513201</v>
      </c>
      <c r="D58" s="16">
        <v>1030</v>
      </c>
      <c r="E58" s="63" t="s">
        <v>32</v>
      </c>
      <c r="F58" s="63"/>
      <c r="G58" s="63"/>
      <c r="H58" s="63"/>
      <c r="I58" s="63"/>
      <c r="J58" s="63"/>
      <c r="K58" s="63"/>
      <c r="L58" s="171">
        <v>36</v>
      </c>
      <c r="M58" s="171"/>
      <c r="N58" s="176"/>
      <c r="O58" s="176"/>
      <c r="P58" s="183">
        <f t="shared" si="0"/>
        <v>36</v>
      </c>
      <c r="Q58" s="183"/>
    </row>
    <row r="59" spans="1:17" ht="22.5" customHeight="1" hidden="1">
      <c r="A59" s="185">
        <v>5</v>
      </c>
      <c r="B59" s="185"/>
      <c r="C59" s="51">
        <v>1513201</v>
      </c>
      <c r="D59" s="16">
        <v>1030</v>
      </c>
      <c r="E59" s="68" t="s">
        <v>76</v>
      </c>
      <c r="F59" s="63"/>
      <c r="G59" s="63"/>
      <c r="H59" s="63"/>
      <c r="I59" s="63"/>
      <c r="J59" s="63"/>
      <c r="K59" s="63"/>
      <c r="L59" s="191">
        <f>921+600</f>
        <v>1521</v>
      </c>
      <c r="M59" s="171"/>
      <c r="N59" s="176"/>
      <c r="O59" s="176"/>
      <c r="P59" s="183">
        <f t="shared" si="0"/>
        <v>1521</v>
      </c>
      <c r="Q59" s="183"/>
    </row>
    <row r="60" spans="1:17" ht="11.25" customHeight="1" hidden="1">
      <c r="A60" s="185">
        <v>6</v>
      </c>
      <c r="B60" s="185"/>
      <c r="C60" s="55">
        <v>1513201</v>
      </c>
      <c r="D60" s="30">
        <v>1030</v>
      </c>
      <c r="E60" s="68" t="s">
        <v>77</v>
      </c>
      <c r="F60" s="63"/>
      <c r="G60" s="63"/>
      <c r="H60" s="63"/>
      <c r="I60" s="63"/>
      <c r="J60" s="63"/>
      <c r="K60" s="63"/>
      <c r="L60" s="171">
        <f>84+45</f>
        <v>129</v>
      </c>
      <c r="M60" s="171"/>
      <c r="N60" s="176"/>
      <c r="O60" s="176"/>
      <c r="P60" s="183">
        <f t="shared" si="0"/>
        <v>129</v>
      </c>
      <c r="Q60" s="183"/>
    </row>
    <row r="61" spans="1:17" ht="39.75" customHeight="1" hidden="1">
      <c r="A61" s="177">
        <v>7</v>
      </c>
      <c r="B61" s="178"/>
      <c r="C61" s="55">
        <v>1513201</v>
      </c>
      <c r="D61" s="16">
        <v>1030</v>
      </c>
      <c r="E61" s="68" t="s">
        <v>78</v>
      </c>
      <c r="F61" s="123"/>
      <c r="G61" s="123"/>
      <c r="H61" s="123"/>
      <c r="I61" s="123"/>
      <c r="J61" s="123"/>
      <c r="K61" s="124"/>
      <c r="L61" s="171">
        <v>122.5</v>
      </c>
      <c r="M61" s="180"/>
      <c r="N61" s="176"/>
      <c r="O61" s="190"/>
      <c r="P61" s="171">
        <f t="shared" si="0"/>
        <v>122.5</v>
      </c>
      <c r="Q61" s="180"/>
    </row>
    <row r="62" spans="1:17" ht="26.25" customHeight="1">
      <c r="A62" s="188">
        <v>2</v>
      </c>
      <c r="B62" s="188"/>
      <c r="C62" s="52"/>
      <c r="D62" s="14"/>
      <c r="E62" s="167" t="s">
        <v>118</v>
      </c>
      <c r="F62" s="167"/>
      <c r="G62" s="167"/>
      <c r="H62" s="167"/>
      <c r="I62" s="167"/>
      <c r="J62" s="167"/>
      <c r="K62" s="167"/>
      <c r="L62" s="189">
        <f>L63</f>
        <v>1438.53</v>
      </c>
      <c r="M62" s="189"/>
      <c r="N62" s="179"/>
      <c r="O62" s="179"/>
      <c r="P62" s="184">
        <f>P63+P64</f>
        <v>1438.53</v>
      </c>
      <c r="Q62" s="184"/>
    </row>
    <row r="63" spans="1:17" ht="21.75" customHeight="1">
      <c r="A63" s="185" t="s">
        <v>110</v>
      </c>
      <c r="B63" s="185"/>
      <c r="C63" s="51" t="s">
        <v>123</v>
      </c>
      <c r="D63" s="16">
        <v>1030</v>
      </c>
      <c r="E63" s="68" t="s">
        <v>139</v>
      </c>
      <c r="F63" s="63"/>
      <c r="G63" s="63"/>
      <c r="H63" s="63"/>
      <c r="I63" s="63"/>
      <c r="J63" s="63"/>
      <c r="K63" s="63"/>
      <c r="L63" s="171">
        <f>1189.33+239.2+10</f>
        <v>1438.53</v>
      </c>
      <c r="M63" s="171"/>
      <c r="N63" s="176"/>
      <c r="O63" s="176"/>
      <c r="P63" s="183">
        <f>L63</f>
        <v>1438.53</v>
      </c>
      <c r="Q63" s="183"/>
    </row>
    <row r="64" spans="1:17" ht="21.75" customHeight="1" hidden="1">
      <c r="A64" s="177" t="s">
        <v>111</v>
      </c>
      <c r="B64" s="178"/>
      <c r="C64" s="51" t="s">
        <v>85</v>
      </c>
      <c r="D64" s="16">
        <v>1030</v>
      </c>
      <c r="E64" s="68" t="s">
        <v>112</v>
      </c>
      <c r="F64" s="172"/>
      <c r="G64" s="172"/>
      <c r="H64" s="172"/>
      <c r="I64" s="172"/>
      <c r="J64" s="172"/>
      <c r="K64" s="173"/>
      <c r="L64" s="174"/>
      <c r="M64" s="175"/>
      <c r="N64" s="174"/>
      <c r="O64" s="175"/>
      <c r="P64" s="171">
        <f>N64</f>
        <v>0</v>
      </c>
      <c r="Q64" s="180"/>
    </row>
    <row r="65" spans="1:17" ht="11.25" customHeight="1">
      <c r="A65" s="70" t="s">
        <v>33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187">
        <f>L55+L62</f>
        <v>13947.19</v>
      </c>
      <c r="M65" s="187"/>
      <c r="N65" s="181">
        <f>N64</f>
        <v>0</v>
      </c>
      <c r="O65" s="182"/>
      <c r="P65" s="186">
        <f>P55+P62</f>
        <v>13947.19</v>
      </c>
      <c r="Q65" s="186"/>
    </row>
    <row r="66" spans="12:17" ht="9.75">
      <c r="L66" s="44"/>
      <c r="M66" s="44"/>
      <c r="N66" s="44"/>
      <c r="O66" s="44"/>
      <c r="P66" s="44"/>
      <c r="Q66" s="44"/>
    </row>
    <row r="67" spans="1:17" ht="11.25" customHeight="1">
      <c r="A67" s="4" t="s">
        <v>34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4" t="s">
        <v>27</v>
      </c>
    </row>
    <row r="68" spans="1:17" ht="21.75" customHeight="1">
      <c r="A68" s="113" t="s">
        <v>35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8" t="s">
        <v>23</v>
      </c>
      <c r="L68" s="76" t="s">
        <v>29</v>
      </c>
      <c r="M68" s="76"/>
      <c r="N68" s="76" t="s">
        <v>30</v>
      </c>
      <c r="O68" s="76"/>
      <c r="P68" s="169" t="s">
        <v>31</v>
      </c>
      <c r="Q68" s="169"/>
    </row>
    <row r="69" spans="1:17" ht="11.25" customHeight="1">
      <c r="A69" s="170">
        <v>1</v>
      </c>
      <c r="B69" s="170"/>
      <c r="C69" s="170"/>
      <c r="D69" s="170"/>
      <c r="E69" s="170"/>
      <c r="F69" s="170"/>
      <c r="G69" s="170"/>
      <c r="H69" s="170"/>
      <c r="I69" s="170"/>
      <c r="J69" s="170"/>
      <c r="K69" s="11">
        <v>2</v>
      </c>
      <c r="L69" s="166">
        <v>3</v>
      </c>
      <c r="M69" s="166"/>
      <c r="N69" s="166">
        <v>4</v>
      </c>
      <c r="O69" s="166"/>
      <c r="P69" s="96">
        <v>5</v>
      </c>
      <c r="Q69" s="96"/>
    </row>
    <row r="70" spans="1:17" ht="11.25" customHeight="1">
      <c r="A70" s="167" t="s">
        <v>36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47">
        <f>L71+L74</f>
        <v>8261.029999999999</v>
      </c>
      <c r="M70" s="147"/>
      <c r="N70" s="168"/>
      <c r="O70" s="168"/>
      <c r="P70" s="147">
        <f>SUM(P71+P74)</f>
        <v>8261.029999999999</v>
      </c>
      <c r="Q70" s="147"/>
    </row>
    <row r="71" spans="1:17" ht="11.25" customHeight="1">
      <c r="A71" s="68" t="s">
        <v>113</v>
      </c>
      <c r="B71" s="63"/>
      <c r="C71" s="63"/>
      <c r="D71" s="63"/>
      <c r="E71" s="63"/>
      <c r="F71" s="63"/>
      <c r="G71" s="63"/>
      <c r="H71" s="63"/>
      <c r="I71" s="63"/>
      <c r="J71" s="63"/>
      <c r="K71" s="19"/>
      <c r="L71" s="158">
        <f>L72+L73</f>
        <v>5439.23</v>
      </c>
      <c r="M71" s="158"/>
      <c r="N71" s="159"/>
      <c r="O71" s="159"/>
      <c r="P71" s="158">
        <f>P72+P73</f>
        <v>5439.23</v>
      </c>
      <c r="Q71" s="158"/>
    </row>
    <row r="72" spans="1:17" ht="11.25" customHeight="1">
      <c r="A72" s="155" t="s">
        <v>124</v>
      </c>
      <c r="B72" s="155"/>
      <c r="C72" s="155"/>
      <c r="D72" s="155"/>
      <c r="E72" s="155"/>
      <c r="F72" s="155"/>
      <c r="G72" s="155"/>
      <c r="H72" s="155"/>
      <c r="I72" s="155"/>
      <c r="J72" s="155"/>
      <c r="K72" s="57" t="s">
        <v>117</v>
      </c>
      <c r="L72" s="156">
        <f>3499.2+273.6+36+347.6+360+6-282.5</f>
        <v>4239.9</v>
      </c>
      <c r="M72" s="156"/>
      <c r="N72" s="141"/>
      <c r="O72" s="141"/>
      <c r="P72" s="156">
        <f>L72</f>
        <v>4239.9</v>
      </c>
      <c r="Q72" s="156"/>
    </row>
    <row r="73" spans="1:17" ht="23.25" customHeight="1">
      <c r="A73" s="155" t="s">
        <v>125</v>
      </c>
      <c r="B73" s="155"/>
      <c r="C73" s="155"/>
      <c r="D73" s="155"/>
      <c r="E73" s="155"/>
      <c r="F73" s="155"/>
      <c r="G73" s="155"/>
      <c r="H73" s="155"/>
      <c r="I73" s="155"/>
      <c r="J73" s="155"/>
      <c r="K73" s="57" t="s">
        <v>123</v>
      </c>
      <c r="L73" s="156">
        <f>1189.33+10</f>
        <v>1199.33</v>
      </c>
      <c r="M73" s="156"/>
      <c r="N73" s="157">
        <f>N64</f>
        <v>0</v>
      </c>
      <c r="O73" s="141"/>
      <c r="P73" s="156">
        <f>L73+N73</f>
        <v>1199.33</v>
      </c>
      <c r="Q73" s="156"/>
    </row>
    <row r="74" spans="1:17" ht="11.25" customHeight="1">
      <c r="A74" s="63" t="s">
        <v>37</v>
      </c>
      <c r="B74" s="63"/>
      <c r="C74" s="63"/>
      <c r="D74" s="63"/>
      <c r="E74" s="63"/>
      <c r="F74" s="63"/>
      <c r="G74" s="63"/>
      <c r="H74" s="63"/>
      <c r="I74" s="63"/>
      <c r="J74" s="63"/>
      <c r="K74" s="19"/>
      <c r="L74" s="158">
        <f>1397.6+18+6.6+999.6+400</f>
        <v>2821.7999999999997</v>
      </c>
      <c r="M74" s="158"/>
      <c r="N74" s="159"/>
      <c r="O74" s="159"/>
      <c r="P74" s="158">
        <f>L74</f>
        <v>2821.7999999999997</v>
      </c>
      <c r="Q74" s="158"/>
    </row>
    <row r="75" spans="1:17" ht="11.25" customHeight="1">
      <c r="A75" s="155" t="s">
        <v>124</v>
      </c>
      <c r="B75" s="155"/>
      <c r="C75" s="155"/>
      <c r="D75" s="155"/>
      <c r="E75" s="155"/>
      <c r="F75" s="155"/>
      <c r="G75" s="155"/>
      <c r="H75" s="155"/>
      <c r="I75" s="155"/>
      <c r="J75" s="155"/>
      <c r="K75" s="57" t="s">
        <v>117</v>
      </c>
      <c r="L75" s="156">
        <f>972+114.4+72+1024.2+400</f>
        <v>2582.6000000000004</v>
      </c>
      <c r="M75" s="156"/>
      <c r="N75" s="141"/>
      <c r="O75" s="141"/>
      <c r="P75" s="156">
        <f>L75</f>
        <v>2582.6000000000004</v>
      </c>
      <c r="Q75" s="156"/>
    </row>
    <row r="76" spans="1:17" ht="25.5" customHeight="1">
      <c r="A76" s="155" t="s">
        <v>125</v>
      </c>
      <c r="B76" s="155"/>
      <c r="C76" s="155"/>
      <c r="D76" s="155"/>
      <c r="E76" s="155"/>
      <c r="F76" s="155"/>
      <c r="G76" s="155"/>
      <c r="H76" s="155"/>
      <c r="I76" s="155"/>
      <c r="J76" s="155"/>
      <c r="K76" s="57" t="s">
        <v>123</v>
      </c>
      <c r="L76" s="157">
        <v>239.2</v>
      </c>
      <c r="M76" s="160"/>
      <c r="N76" s="141"/>
      <c r="O76" s="165"/>
      <c r="P76" s="157">
        <f>L76</f>
        <v>239.2</v>
      </c>
      <c r="Q76" s="160"/>
    </row>
    <row r="77" spans="1:17" ht="11.25" customHeight="1">
      <c r="A77" s="151" t="s">
        <v>131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3"/>
      <c r="L77" s="147">
        <f>L71+L74</f>
        <v>8261.029999999999</v>
      </c>
      <c r="M77" s="147"/>
      <c r="N77" s="147">
        <f>N71+N74+N73</f>
        <v>0</v>
      </c>
      <c r="O77" s="147"/>
      <c r="P77" s="147">
        <f>P71+P74</f>
        <v>8261.029999999999</v>
      </c>
      <c r="Q77" s="147"/>
    </row>
    <row r="78" spans="1:17" ht="11.25" customHeight="1" thickBot="1">
      <c r="A78" s="4" t="s">
        <v>38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1.25" customHeight="1">
      <c r="A79" s="142" t="s">
        <v>22</v>
      </c>
      <c r="B79" s="142"/>
      <c r="C79" s="145" t="s">
        <v>23</v>
      </c>
      <c r="D79" s="148" t="s">
        <v>39</v>
      </c>
      <c r="E79" s="148"/>
      <c r="F79" s="148"/>
      <c r="G79" s="148"/>
      <c r="H79" s="148"/>
      <c r="I79" s="148"/>
      <c r="J79" s="148"/>
      <c r="K79" s="148"/>
      <c r="L79" s="154" t="s">
        <v>40</v>
      </c>
      <c r="M79" s="154" t="s">
        <v>41</v>
      </c>
      <c r="N79" s="154"/>
      <c r="O79" s="154"/>
      <c r="P79" s="161" t="s">
        <v>42</v>
      </c>
      <c r="Q79" s="161"/>
    </row>
    <row r="80" spans="1:17" ht="11.25" customHeight="1">
      <c r="A80" s="143"/>
      <c r="B80" s="144"/>
      <c r="C80" s="146"/>
      <c r="D80" s="149"/>
      <c r="E80" s="150"/>
      <c r="F80" s="150"/>
      <c r="G80" s="150"/>
      <c r="H80" s="150"/>
      <c r="I80" s="150"/>
      <c r="J80" s="150"/>
      <c r="K80" s="150"/>
      <c r="L80" s="164"/>
      <c r="M80" s="149"/>
      <c r="N80" s="150"/>
      <c r="O80" s="144"/>
      <c r="P80" s="162"/>
      <c r="Q80" s="163"/>
    </row>
    <row r="81" spans="1:17" ht="11.25" customHeight="1" thickBot="1">
      <c r="A81" s="77">
        <v>1</v>
      </c>
      <c r="B81" s="77"/>
      <c r="C81" s="11">
        <v>2</v>
      </c>
      <c r="D81" s="95">
        <v>3</v>
      </c>
      <c r="E81" s="95"/>
      <c r="F81" s="95"/>
      <c r="G81" s="95"/>
      <c r="H81" s="95"/>
      <c r="I81" s="95"/>
      <c r="J81" s="95"/>
      <c r="K81" s="95"/>
      <c r="L81" s="11">
        <v>4</v>
      </c>
      <c r="M81" s="95">
        <v>5</v>
      </c>
      <c r="N81" s="95"/>
      <c r="O81" s="95"/>
      <c r="P81" s="96">
        <v>6</v>
      </c>
      <c r="Q81" s="96"/>
    </row>
    <row r="82" spans="1:17" ht="15" customHeight="1" thickBot="1">
      <c r="A82" s="138" t="s">
        <v>95</v>
      </c>
      <c r="B82" s="139"/>
      <c r="C82" s="140"/>
      <c r="D82" s="84" t="s">
        <v>74</v>
      </c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</row>
    <row r="83" spans="1:17" ht="21.75" customHeight="1" thickBot="1">
      <c r="A83" s="81" t="s">
        <v>127</v>
      </c>
      <c r="B83" s="82"/>
      <c r="C83" s="56" t="s">
        <v>117</v>
      </c>
      <c r="D83" s="83" t="str">
        <f>E56</f>
        <v>Забезпечення соціального захисту ветеранів війни та праці</v>
      </c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</row>
    <row r="84" spans="1:17" ht="11.25" customHeight="1">
      <c r="A84" s="62" t="s">
        <v>43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1:17" ht="22.5" customHeight="1">
      <c r="A85" s="22">
        <v>1</v>
      </c>
      <c r="B85" s="23"/>
      <c r="C85" s="51" t="s">
        <v>117</v>
      </c>
      <c r="D85" s="68" t="s">
        <v>99</v>
      </c>
      <c r="E85" s="63"/>
      <c r="F85" s="63"/>
      <c r="G85" s="63"/>
      <c r="H85" s="63"/>
      <c r="I85" s="63"/>
      <c r="J85" s="63"/>
      <c r="K85" s="63"/>
      <c r="L85" s="34" t="s">
        <v>48</v>
      </c>
      <c r="M85" s="60" t="s">
        <v>130</v>
      </c>
      <c r="N85" s="60"/>
      <c r="O85" s="60"/>
      <c r="P85" s="64">
        <f>(243+19+3+158+13+37+5+1+54+52+6)*0+(667-4-1-1-2+238+4+22-22-23)*0+954</f>
        <v>954</v>
      </c>
      <c r="Q85" s="64"/>
    </row>
    <row r="86" spans="1:17" ht="11.25" customHeight="1">
      <c r="A86" s="62" t="s">
        <v>47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</row>
    <row r="87" spans="1:17" ht="30" customHeight="1">
      <c r="A87" s="22">
        <v>1</v>
      </c>
      <c r="B87" s="23"/>
      <c r="C87" s="51" t="s">
        <v>117</v>
      </c>
      <c r="D87" s="68" t="s">
        <v>100</v>
      </c>
      <c r="E87" s="63"/>
      <c r="F87" s="63"/>
      <c r="G87" s="63"/>
      <c r="H87" s="63"/>
      <c r="I87" s="63"/>
      <c r="J87" s="63"/>
      <c r="K87" s="63"/>
      <c r="L87" s="34" t="s">
        <v>114</v>
      </c>
      <c r="M87" s="60" t="s">
        <v>52</v>
      </c>
      <c r="N87" s="60"/>
      <c r="O87" s="60"/>
      <c r="P87" s="137">
        <f>L55/P85/12*1000</f>
        <v>1092.6502445842068</v>
      </c>
      <c r="Q87" s="137"/>
    </row>
    <row r="88" spans="1:17" ht="11.25" customHeight="1" hidden="1">
      <c r="A88" s="62" t="s">
        <v>49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</row>
    <row r="89" spans="1:17" ht="11.25" customHeight="1" hidden="1">
      <c r="A89" s="22">
        <v>1</v>
      </c>
      <c r="B89" s="23"/>
      <c r="C89" s="15">
        <v>1513201</v>
      </c>
      <c r="D89" s="63" t="s">
        <v>50</v>
      </c>
      <c r="E89" s="63"/>
      <c r="F89" s="63"/>
      <c r="G89" s="63"/>
      <c r="H89" s="63"/>
      <c r="I89" s="63"/>
      <c r="J89" s="63"/>
      <c r="K89" s="63"/>
      <c r="L89" s="24" t="s">
        <v>51</v>
      </c>
      <c r="M89" s="60" t="s">
        <v>52</v>
      </c>
      <c r="N89" s="60"/>
      <c r="O89" s="60"/>
      <c r="P89" s="64">
        <f>P85/P87</f>
        <v>0.8731064718363118</v>
      </c>
      <c r="Q89" s="64"/>
    </row>
    <row r="90" spans="1:17" ht="21.75" customHeight="1" hidden="1">
      <c r="A90" s="116" t="s">
        <v>96</v>
      </c>
      <c r="B90" s="116"/>
      <c r="C90" s="21">
        <v>1513201</v>
      </c>
      <c r="D90" s="83" t="s">
        <v>75</v>
      </c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</row>
    <row r="91" spans="1:17" ht="11.25" customHeight="1" hidden="1">
      <c r="A91" s="62" t="s">
        <v>43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</row>
    <row r="92" spans="1:17" ht="11.25" customHeight="1" hidden="1">
      <c r="A92" s="22">
        <v>1</v>
      </c>
      <c r="B92" s="23"/>
      <c r="C92" s="15">
        <v>1513201</v>
      </c>
      <c r="D92" s="63" t="s">
        <v>44</v>
      </c>
      <c r="E92" s="63"/>
      <c r="F92" s="63"/>
      <c r="G92" s="63"/>
      <c r="H92" s="63"/>
      <c r="I92" s="63"/>
      <c r="J92" s="63"/>
      <c r="K92" s="63"/>
      <c r="L92" s="24" t="s">
        <v>45</v>
      </c>
      <c r="M92" s="60" t="s">
        <v>46</v>
      </c>
      <c r="N92" s="60"/>
      <c r="O92" s="60"/>
      <c r="P92" s="64">
        <v>1100</v>
      </c>
      <c r="Q92" s="64"/>
    </row>
    <row r="93" spans="1:17" ht="11.25" customHeight="1" hidden="1">
      <c r="A93" s="62" t="s">
        <v>47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</row>
    <row r="94" spans="1:17" ht="11.25" customHeight="1" hidden="1">
      <c r="A94" s="22">
        <v>1</v>
      </c>
      <c r="B94" s="23"/>
      <c r="C94" s="15">
        <v>1513201</v>
      </c>
      <c r="D94" s="63" t="s">
        <v>53</v>
      </c>
      <c r="E94" s="63"/>
      <c r="F94" s="63"/>
      <c r="G94" s="63"/>
      <c r="H94" s="63"/>
      <c r="I94" s="63"/>
      <c r="J94" s="63"/>
      <c r="K94" s="63"/>
      <c r="L94" s="24" t="s">
        <v>48</v>
      </c>
      <c r="M94" s="60" t="s">
        <v>46</v>
      </c>
      <c r="N94" s="60"/>
      <c r="O94" s="60"/>
      <c r="P94" s="64">
        <v>221</v>
      </c>
      <c r="Q94" s="64"/>
    </row>
    <row r="95" spans="1:17" ht="11.25" customHeight="1" hidden="1">
      <c r="A95" s="62" t="s">
        <v>49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1:17" ht="11.25" customHeight="1" hidden="1">
      <c r="A96" s="22">
        <v>1</v>
      </c>
      <c r="B96" s="23"/>
      <c r="C96" s="15">
        <v>1513201</v>
      </c>
      <c r="D96" s="63" t="s">
        <v>54</v>
      </c>
      <c r="E96" s="63"/>
      <c r="F96" s="63"/>
      <c r="G96" s="63"/>
      <c r="H96" s="63"/>
      <c r="I96" s="63"/>
      <c r="J96" s="63"/>
      <c r="K96" s="63"/>
      <c r="L96" s="24" t="s">
        <v>51</v>
      </c>
      <c r="M96" s="60" t="s">
        <v>52</v>
      </c>
      <c r="N96" s="60"/>
      <c r="O96" s="60"/>
      <c r="P96" s="64">
        <v>5000</v>
      </c>
      <c r="Q96" s="64"/>
    </row>
    <row r="97" spans="1:17" ht="11.25" customHeight="1" hidden="1">
      <c r="A97" s="116" t="s">
        <v>97</v>
      </c>
      <c r="B97" s="116"/>
      <c r="C97" s="21">
        <v>1513201</v>
      </c>
      <c r="D97" s="83" t="s">
        <v>32</v>
      </c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</row>
    <row r="98" spans="1:17" ht="11.25" customHeight="1" hidden="1">
      <c r="A98" s="62" t="s">
        <v>43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</row>
    <row r="99" spans="1:17" ht="11.25" customHeight="1" hidden="1">
      <c r="A99" s="22">
        <v>1</v>
      </c>
      <c r="B99" s="23"/>
      <c r="C99" s="15">
        <v>1513201</v>
      </c>
      <c r="D99" s="63" t="s">
        <v>44</v>
      </c>
      <c r="E99" s="63"/>
      <c r="F99" s="63"/>
      <c r="G99" s="63"/>
      <c r="H99" s="63"/>
      <c r="I99" s="63"/>
      <c r="J99" s="63"/>
      <c r="K99" s="63"/>
      <c r="L99" s="24" t="s">
        <v>45</v>
      </c>
      <c r="M99" s="60" t="s">
        <v>46</v>
      </c>
      <c r="N99" s="60"/>
      <c r="O99" s="60"/>
      <c r="P99" s="64">
        <v>36</v>
      </c>
      <c r="Q99" s="64"/>
    </row>
    <row r="100" spans="1:17" ht="11.25" customHeight="1" hidden="1">
      <c r="A100" s="62" t="s">
        <v>47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  <row r="101" spans="1:17" ht="11.25" customHeight="1" hidden="1">
      <c r="A101" s="22">
        <v>1</v>
      </c>
      <c r="B101" s="23"/>
      <c r="C101" s="15">
        <v>1513201</v>
      </c>
      <c r="D101" s="63" t="s">
        <v>55</v>
      </c>
      <c r="E101" s="63"/>
      <c r="F101" s="63"/>
      <c r="G101" s="63"/>
      <c r="H101" s="63"/>
      <c r="I101" s="63"/>
      <c r="J101" s="63"/>
      <c r="K101" s="63"/>
      <c r="L101" s="24" t="s">
        <v>48</v>
      </c>
      <c r="M101" s="60" t="s">
        <v>46</v>
      </c>
      <c r="N101" s="60"/>
      <c r="O101" s="60"/>
      <c r="P101" s="64">
        <v>3</v>
      </c>
      <c r="Q101" s="64"/>
    </row>
    <row r="102" spans="1:17" ht="11.25" customHeight="1" hidden="1">
      <c r="A102" s="62" t="s">
        <v>49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</row>
    <row r="103" spans="1:17" ht="11.25" customHeight="1" hidden="1">
      <c r="A103" s="22">
        <v>1</v>
      </c>
      <c r="B103" s="23"/>
      <c r="C103" s="15">
        <v>1513201</v>
      </c>
      <c r="D103" s="63" t="s">
        <v>54</v>
      </c>
      <c r="E103" s="63"/>
      <c r="F103" s="63"/>
      <c r="G103" s="63"/>
      <c r="H103" s="63"/>
      <c r="I103" s="63"/>
      <c r="J103" s="63"/>
      <c r="K103" s="63"/>
      <c r="L103" s="24" t="s">
        <v>51</v>
      </c>
      <c r="M103" s="60" t="s">
        <v>52</v>
      </c>
      <c r="N103" s="60"/>
      <c r="O103" s="60"/>
      <c r="P103" s="64">
        <v>12</v>
      </c>
      <c r="Q103" s="64"/>
    </row>
    <row r="104" spans="1:17" ht="11.25" customHeight="1" hidden="1">
      <c r="A104" s="116">
        <v>5</v>
      </c>
      <c r="B104" s="116"/>
      <c r="C104" s="21">
        <v>1513201</v>
      </c>
      <c r="D104" s="83">
        <v>12</v>
      </c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</row>
    <row r="105" spans="1:17" ht="11.25" customHeight="1" hidden="1">
      <c r="A105" s="62" t="s">
        <v>43</v>
      </c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1:17" ht="11.25" customHeight="1" hidden="1">
      <c r="A106" s="22">
        <v>1</v>
      </c>
      <c r="B106" s="23"/>
      <c r="C106" s="15">
        <v>1513201</v>
      </c>
      <c r="D106" s="63" t="s">
        <v>44</v>
      </c>
      <c r="E106" s="63"/>
      <c r="F106" s="63"/>
      <c r="G106" s="63"/>
      <c r="H106" s="63"/>
      <c r="I106" s="63"/>
      <c r="J106" s="63"/>
      <c r="K106" s="63"/>
      <c r="L106" s="24" t="s">
        <v>45</v>
      </c>
      <c r="M106" s="60" t="s">
        <v>46</v>
      </c>
      <c r="N106" s="60"/>
      <c r="O106" s="60"/>
      <c r="P106" s="64">
        <v>1521</v>
      </c>
      <c r="Q106" s="64"/>
    </row>
    <row r="107" spans="1:17" ht="11.25" customHeight="1" hidden="1">
      <c r="A107" s="69" t="s">
        <v>47</v>
      </c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</row>
    <row r="108" spans="1:17" ht="11.25" customHeight="1" hidden="1">
      <c r="A108" s="22">
        <v>1</v>
      </c>
      <c r="B108" s="23"/>
      <c r="C108" s="15">
        <v>1513201</v>
      </c>
      <c r="D108" s="63" t="s">
        <v>56</v>
      </c>
      <c r="E108" s="63"/>
      <c r="F108" s="63"/>
      <c r="G108" s="63"/>
      <c r="H108" s="63"/>
      <c r="I108" s="63"/>
      <c r="J108" s="63"/>
      <c r="K108" s="63"/>
      <c r="L108" s="24" t="s">
        <v>48</v>
      </c>
      <c r="M108" s="60" t="s">
        <v>46</v>
      </c>
      <c r="N108" s="60"/>
      <c r="O108" s="60"/>
      <c r="P108" s="64">
        <v>52</v>
      </c>
      <c r="Q108" s="64"/>
    </row>
    <row r="109" spans="1:17" ht="11.25" customHeight="1" hidden="1">
      <c r="A109" s="62" t="s">
        <v>49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1:17" ht="11.25" customHeight="1" hidden="1">
      <c r="A110" s="22">
        <v>1</v>
      </c>
      <c r="B110" s="23"/>
      <c r="C110" s="15">
        <v>1513201</v>
      </c>
      <c r="D110" s="63" t="s">
        <v>54</v>
      </c>
      <c r="E110" s="63"/>
      <c r="F110" s="63"/>
      <c r="G110" s="63"/>
      <c r="H110" s="63"/>
      <c r="I110" s="63"/>
      <c r="J110" s="63"/>
      <c r="K110" s="63"/>
      <c r="L110" s="24" t="s">
        <v>51</v>
      </c>
      <c r="M110" s="60" t="s">
        <v>52</v>
      </c>
      <c r="N110" s="60"/>
      <c r="O110" s="60"/>
      <c r="P110" s="64">
        <f>P106/P108</f>
        <v>29.25</v>
      </c>
      <c r="Q110" s="64"/>
    </row>
    <row r="111" spans="1:17" ht="11.25" customHeight="1" hidden="1">
      <c r="A111" s="116">
        <v>6</v>
      </c>
      <c r="B111" s="116"/>
      <c r="C111" s="21">
        <v>1513201</v>
      </c>
      <c r="D111" s="83" t="s">
        <v>77</v>
      </c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</row>
    <row r="112" spans="1:17" ht="11.25" customHeight="1" hidden="1">
      <c r="A112" s="62" t="s">
        <v>43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</row>
    <row r="113" spans="1:17" ht="11.25" customHeight="1" hidden="1">
      <c r="A113" s="22">
        <v>1</v>
      </c>
      <c r="B113" s="23"/>
      <c r="C113" s="15">
        <v>1513201</v>
      </c>
      <c r="D113" s="63" t="s">
        <v>44</v>
      </c>
      <c r="E113" s="63"/>
      <c r="F113" s="63"/>
      <c r="G113" s="63"/>
      <c r="H113" s="63"/>
      <c r="I113" s="63"/>
      <c r="J113" s="63"/>
      <c r="K113" s="63"/>
      <c r="L113" s="34" t="s">
        <v>45</v>
      </c>
      <c r="M113" s="60" t="s">
        <v>46</v>
      </c>
      <c r="N113" s="60"/>
      <c r="O113" s="60"/>
      <c r="P113" s="64">
        <v>129</v>
      </c>
      <c r="Q113" s="64"/>
    </row>
    <row r="114" spans="1:17" ht="11.25" customHeight="1" hidden="1">
      <c r="A114" s="62" t="s">
        <v>49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</row>
    <row r="115" spans="1:17" ht="11.25" customHeight="1" hidden="1">
      <c r="A115" s="22">
        <v>1</v>
      </c>
      <c r="B115" s="23"/>
      <c r="C115" s="15">
        <v>1513201</v>
      </c>
      <c r="D115" s="63" t="s">
        <v>57</v>
      </c>
      <c r="E115" s="63"/>
      <c r="F115" s="63"/>
      <c r="G115" s="63"/>
      <c r="H115" s="63"/>
      <c r="I115" s="63"/>
      <c r="J115" s="63"/>
      <c r="K115" s="63"/>
      <c r="L115" s="34" t="s">
        <v>48</v>
      </c>
      <c r="M115" s="109" t="s">
        <v>46</v>
      </c>
      <c r="N115" s="60"/>
      <c r="O115" s="60"/>
      <c r="P115" s="64">
        <v>48</v>
      </c>
      <c r="Q115" s="64"/>
    </row>
    <row r="116" spans="1:17" ht="11.25" customHeight="1" hidden="1">
      <c r="A116" s="22">
        <v>2</v>
      </c>
      <c r="B116" s="23"/>
      <c r="C116" s="15">
        <v>1513201</v>
      </c>
      <c r="D116" s="63" t="s">
        <v>50</v>
      </c>
      <c r="E116" s="63"/>
      <c r="F116" s="63"/>
      <c r="G116" s="63"/>
      <c r="H116" s="63"/>
      <c r="I116" s="63"/>
      <c r="J116" s="63"/>
      <c r="K116" s="63"/>
      <c r="L116" s="34" t="s">
        <v>80</v>
      </c>
      <c r="M116" s="60" t="s">
        <v>52</v>
      </c>
      <c r="N116" s="60"/>
      <c r="O116" s="60"/>
      <c r="P116" s="85">
        <f>P113/P115</f>
        <v>2.6875</v>
      </c>
      <c r="Q116" s="86"/>
    </row>
    <row r="117" spans="1:17" ht="30" customHeight="1" hidden="1">
      <c r="A117" s="22"/>
      <c r="B117" s="38">
        <v>7</v>
      </c>
      <c r="C117" s="39">
        <v>1513201</v>
      </c>
      <c r="D117" s="122" t="s">
        <v>78</v>
      </c>
      <c r="E117" s="132"/>
      <c r="F117" s="132"/>
      <c r="G117" s="132"/>
      <c r="H117" s="132"/>
      <c r="I117" s="132"/>
      <c r="J117" s="132"/>
      <c r="K117" s="132"/>
      <c r="L117" s="133"/>
      <c r="M117" s="133"/>
      <c r="N117" s="133"/>
      <c r="O117" s="133"/>
      <c r="P117" s="133"/>
      <c r="Q117" s="134"/>
    </row>
    <row r="118" spans="1:17" ht="13.5" customHeight="1" hidden="1">
      <c r="A118" s="125" t="s">
        <v>43</v>
      </c>
      <c r="B118" s="126"/>
      <c r="C118" s="15"/>
      <c r="D118" s="122"/>
      <c r="E118" s="123"/>
      <c r="F118" s="123"/>
      <c r="G118" s="123"/>
      <c r="H118" s="123"/>
      <c r="I118" s="123"/>
      <c r="J118" s="123"/>
      <c r="K118" s="124"/>
      <c r="L118" s="24"/>
      <c r="M118" s="60"/>
      <c r="N118" s="135"/>
      <c r="O118" s="136"/>
      <c r="P118" s="85"/>
      <c r="Q118" s="86"/>
    </row>
    <row r="119" spans="1:17" ht="13.5" customHeight="1" hidden="1">
      <c r="A119" s="22">
        <v>1</v>
      </c>
      <c r="B119" s="23"/>
      <c r="C119" s="15">
        <v>1513201</v>
      </c>
      <c r="D119" s="63" t="s">
        <v>44</v>
      </c>
      <c r="E119" s="63"/>
      <c r="F119" s="63"/>
      <c r="G119" s="63"/>
      <c r="H119" s="63"/>
      <c r="I119" s="63"/>
      <c r="J119" s="63"/>
      <c r="K119" s="63"/>
      <c r="L119" s="34" t="s">
        <v>45</v>
      </c>
      <c r="M119" s="109" t="s">
        <v>46</v>
      </c>
      <c r="N119" s="60"/>
      <c r="O119" s="60"/>
      <c r="P119" s="64">
        <v>122.5</v>
      </c>
      <c r="Q119" s="64"/>
    </row>
    <row r="120" spans="1:17" ht="13.5" customHeight="1" hidden="1">
      <c r="A120" s="69" t="s">
        <v>47</v>
      </c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1:17" ht="13.5" customHeight="1" hidden="1">
      <c r="A121" s="36">
        <v>1</v>
      </c>
      <c r="B121" s="35"/>
      <c r="C121" s="37">
        <v>1513201</v>
      </c>
      <c r="D121" s="68" t="s">
        <v>79</v>
      </c>
      <c r="E121" s="63"/>
      <c r="F121" s="63"/>
      <c r="G121" s="63"/>
      <c r="H121" s="63"/>
      <c r="I121" s="63"/>
      <c r="J121" s="63"/>
      <c r="K121" s="63"/>
      <c r="L121" s="37" t="s">
        <v>48</v>
      </c>
      <c r="M121" s="127" t="s">
        <v>46</v>
      </c>
      <c r="N121" s="128"/>
      <c r="O121" s="129"/>
      <c r="P121" s="130">
        <v>49</v>
      </c>
      <c r="Q121" s="131"/>
    </row>
    <row r="122" spans="1:17" ht="13.5" customHeight="1" hidden="1">
      <c r="A122" s="62" t="s">
        <v>49</v>
      </c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</row>
    <row r="123" spans="1:17" ht="11.25" customHeight="1" hidden="1">
      <c r="A123" s="22">
        <v>1</v>
      </c>
      <c r="B123" s="23"/>
      <c r="C123" s="15">
        <v>1513201</v>
      </c>
      <c r="D123" s="63" t="s">
        <v>50</v>
      </c>
      <c r="E123" s="63"/>
      <c r="F123" s="63"/>
      <c r="G123" s="63"/>
      <c r="H123" s="63"/>
      <c r="I123" s="63"/>
      <c r="J123" s="63"/>
      <c r="K123" s="63"/>
      <c r="L123" s="34" t="s">
        <v>80</v>
      </c>
      <c r="M123" s="109" t="s">
        <v>52</v>
      </c>
      <c r="N123" s="60"/>
      <c r="O123" s="60"/>
      <c r="P123" s="64">
        <v>2500</v>
      </c>
      <c r="Q123" s="64"/>
    </row>
    <row r="124" spans="1:17" ht="13.5" customHeight="1" thickBot="1">
      <c r="A124" s="78" t="s">
        <v>128</v>
      </c>
      <c r="B124" s="79"/>
      <c r="C124" s="80"/>
      <c r="D124" s="84" t="s">
        <v>118</v>
      </c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</row>
    <row r="125" spans="1:17" ht="11.25" customHeight="1" thickBot="1">
      <c r="A125" s="81" t="s">
        <v>129</v>
      </c>
      <c r="B125" s="82"/>
      <c r="C125" s="56" t="s">
        <v>123</v>
      </c>
      <c r="D125" s="83" t="s">
        <v>139</v>
      </c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</row>
    <row r="126" spans="1:17" ht="11.25" customHeight="1">
      <c r="A126" s="62" t="s">
        <v>43</v>
      </c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</row>
    <row r="127" spans="1:17" ht="11.25" customHeight="1">
      <c r="A127" s="22">
        <v>1</v>
      </c>
      <c r="B127" s="23"/>
      <c r="C127" s="51" t="s">
        <v>126</v>
      </c>
      <c r="D127" s="68" t="s">
        <v>86</v>
      </c>
      <c r="E127" s="63"/>
      <c r="F127" s="63"/>
      <c r="G127" s="63"/>
      <c r="H127" s="63"/>
      <c r="I127" s="63"/>
      <c r="J127" s="63"/>
      <c r="K127" s="63"/>
      <c r="L127" s="34" t="s">
        <v>48</v>
      </c>
      <c r="M127" s="60" t="s">
        <v>89</v>
      </c>
      <c r="N127" s="60"/>
      <c r="O127" s="60"/>
      <c r="P127" s="64">
        <f>51672+200</f>
        <v>51872</v>
      </c>
      <c r="Q127" s="64"/>
    </row>
    <row r="128" spans="1:17" ht="11.25" customHeight="1" hidden="1">
      <c r="A128" s="22">
        <v>2</v>
      </c>
      <c r="B128" s="23"/>
      <c r="C128" s="51" t="s">
        <v>85</v>
      </c>
      <c r="D128" s="63" t="s">
        <v>59</v>
      </c>
      <c r="E128" s="63"/>
      <c r="F128" s="63"/>
      <c r="G128" s="63"/>
      <c r="H128" s="63"/>
      <c r="I128" s="63"/>
      <c r="J128" s="63"/>
      <c r="K128" s="63"/>
      <c r="L128" s="24" t="s">
        <v>48</v>
      </c>
      <c r="M128" s="60" t="s">
        <v>46</v>
      </c>
      <c r="N128" s="60"/>
      <c r="O128" s="60"/>
      <c r="P128" s="64">
        <v>156173</v>
      </c>
      <c r="Q128" s="64"/>
    </row>
    <row r="129" spans="1:17" ht="11.25" customHeight="1">
      <c r="A129" s="62" t="s">
        <v>47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</row>
    <row r="130" spans="1:17" ht="11.25" customHeight="1">
      <c r="A130" s="22">
        <v>1</v>
      </c>
      <c r="B130" s="23"/>
      <c r="C130" s="51" t="s">
        <v>123</v>
      </c>
      <c r="D130" s="68" t="s">
        <v>87</v>
      </c>
      <c r="E130" s="63"/>
      <c r="F130" s="63"/>
      <c r="G130" s="63"/>
      <c r="H130" s="63"/>
      <c r="I130" s="63"/>
      <c r="J130" s="63"/>
      <c r="K130" s="63"/>
      <c r="L130" s="34" t="s">
        <v>45</v>
      </c>
      <c r="M130" s="60" t="s">
        <v>52</v>
      </c>
      <c r="N130" s="60"/>
      <c r="O130" s="60"/>
      <c r="P130" s="64">
        <f>L63/8/12</f>
        <v>14.9846875</v>
      </c>
      <c r="Q130" s="64"/>
    </row>
    <row r="131" spans="1:17" ht="11.25" customHeight="1">
      <c r="A131" s="62" t="s">
        <v>49</v>
      </c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</row>
    <row r="132" spans="1:17" ht="28.5" customHeight="1">
      <c r="A132" s="22">
        <v>1</v>
      </c>
      <c r="B132" s="23"/>
      <c r="C132" s="51" t="s">
        <v>123</v>
      </c>
      <c r="D132" s="68" t="s">
        <v>88</v>
      </c>
      <c r="E132" s="63"/>
      <c r="F132" s="63"/>
      <c r="G132" s="63"/>
      <c r="H132" s="63"/>
      <c r="I132" s="63"/>
      <c r="J132" s="63"/>
      <c r="K132" s="63"/>
      <c r="L132" s="34" t="s">
        <v>90</v>
      </c>
      <c r="M132" s="60" t="s">
        <v>52</v>
      </c>
      <c r="N132" s="60"/>
      <c r="O132" s="60"/>
      <c r="P132" s="64">
        <v>96.65</v>
      </c>
      <c r="Q132" s="64"/>
    </row>
    <row r="133" spans="1:17" ht="15.75" customHeight="1" hidden="1">
      <c r="A133" s="116" t="s">
        <v>91</v>
      </c>
      <c r="B133" s="116"/>
      <c r="C133" s="81" t="s">
        <v>81</v>
      </c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82"/>
    </row>
    <row r="134" spans="1:17" ht="12.75" customHeight="1" hidden="1">
      <c r="A134" s="71" t="s">
        <v>47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3"/>
    </row>
    <row r="135" spans="1:17" ht="11.25" customHeight="1" hidden="1">
      <c r="A135" s="48">
        <v>1</v>
      </c>
      <c r="B135" s="49"/>
      <c r="C135" s="51" t="s">
        <v>85</v>
      </c>
      <c r="D135" s="90" t="s">
        <v>82</v>
      </c>
      <c r="E135" s="91"/>
      <c r="F135" s="91"/>
      <c r="G135" s="91"/>
      <c r="H135" s="91"/>
      <c r="I135" s="91"/>
      <c r="J135" s="91"/>
      <c r="K135" s="92"/>
      <c r="L135" s="43" t="s">
        <v>58</v>
      </c>
      <c r="M135" s="60" t="s">
        <v>46</v>
      </c>
      <c r="N135" s="60"/>
      <c r="O135" s="60"/>
      <c r="P135" s="85">
        <v>1</v>
      </c>
      <c r="Q135" s="86"/>
    </row>
    <row r="136" spans="1:17" ht="11.25" customHeight="1" hidden="1">
      <c r="A136" s="106" t="s">
        <v>43</v>
      </c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8"/>
    </row>
    <row r="137" spans="1:17" ht="11.25" customHeight="1" hidden="1">
      <c r="A137" s="50">
        <v>1</v>
      </c>
      <c r="B137" s="42"/>
      <c r="C137" s="51" t="s">
        <v>85</v>
      </c>
      <c r="D137" s="117" t="s">
        <v>83</v>
      </c>
      <c r="E137" s="118"/>
      <c r="F137" s="118"/>
      <c r="G137" s="118"/>
      <c r="H137" s="118"/>
      <c r="I137" s="118"/>
      <c r="J137" s="118"/>
      <c r="K137" s="119"/>
      <c r="L137" s="47" t="s">
        <v>84</v>
      </c>
      <c r="M137" s="60" t="s">
        <v>46</v>
      </c>
      <c r="N137" s="60"/>
      <c r="O137" s="93"/>
      <c r="P137" s="120">
        <v>8</v>
      </c>
      <c r="Q137" s="121"/>
    </row>
    <row r="138" spans="1:17" ht="11.25" customHeight="1" hidden="1">
      <c r="A138" s="72" t="s">
        <v>49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</row>
    <row r="139" spans="1:17" ht="11.25" customHeight="1" hidden="1">
      <c r="A139" s="41">
        <v>1</v>
      </c>
      <c r="B139" s="42"/>
      <c r="C139" s="51" t="s">
        <v>85</v>
      </c>
      <c r="D139" s="110" t="s">
        <v>115</v>
      </c>
      <c r="E139" s="111"/>
      <c r="F139" s="111"/>
      <c r="G139" s="111"/>
      <c r="H139" s="111"/>
      <c r="I139" s="111"/>
      <c r="J139" s="111"/>
      <c r="K139" s="112"/>
      <c r="L139" s="47" t="s">
        <v>84</v>
      </c>
      <c r="M139" s="60" t="s">
        <v>52</v>
      </c>
      <c r="N139" s="60"/>
      <c r="O139" s="60"/>
      <c r="P139" s="102">
        <v>8</v>
      </c>
      <c r="Q139" s="102"/>
    </row>
    <row r="140" spans="1:17" ht="9.75" hidden="1">
      <c r="A140" s="106" t="s">
        <v>92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8"/>
    </row>
    <row r="141" spans="1:17" ht="22.5" customHeight="1" hidden="1">
      <c r="A141" s="50">
        <v>1</v>
      </c>
      <c r="B141" s="42"/>
      <c r="C141" s="51" t="s">
        <v>85</v>
      </c>
      <c r="D141" s="103" t="s">
        <v>102</v>
      </c>
      <c r="E141" s="104"/>
      <c r="F141" s="104"/>
      <c r="G141" s="104"/>
      <c r="H141" s="104"/>
      <c r="I141" s="104"/>
      <c r="J141" s="104"/>
      <c r="K141" s="105"/>
      <c r="L141" s="47" t="s">
        <v>84</v>
      </c>
      <c r="M141" s="60" t="s">
        <v>52</v>
      </c>
      <c r="N141" s="60"/>
      <c r="O141" s="60"/>
      <c r="P141" s="120" t="s">
        <v>93</v>
      </c>
      <c r="Q141" s="121"/>
    </row>
    <row r="142" spans="13:17" ht="9.75">
      <c r="M142" s="40"/>
      <c r="N142" s="40"/>
      <c r="O142" s="40"/>
      <c r="P142" s="45"/>
      <c r="Q142" s="46"/>
    </row>
    <row r="143" spans="1:17" ht="11.25" customHeight="1">
      <c r="A143" s="4" t="s">
        <v>60</v>
      </c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4" t="s">
        <v>27</v>
      </c>
    </row>
    <row r="145" spans="1:17" ht="36.75" customHeight="1">
      <c r="A145" s="113" t="s">
        <v>61</v>
      </c>
      <c r="B145" s="113"/>
      <c r="C145" s="98" t="s">
        <v>62</v>
      </c>
      <c r="D145" s="98"/>
      <c r="E145" s="98"/>
      <c r="F145" s="74" t="s">
        <v>23</v>
      </c>
      <c r="G145" s="76" t="s">
        <v>63</v>
      </c>
      <c r="H145" s="76"/>
      <c r="I145" s="76"/>
      <c r="J145" s="97" t="s">
        <v>64</v>
      </c>
      <c r="K145" s="97"/>
      <c r="L145" s="97"/>
      <c r="M145" s="98" t="s">
        <v>65</v>
      </c>
      <c r="N145" s="98"/>
      <c r="O145" s="98"/>
      <c r="P145" s="99" t="s">
        <v>66</v>
      </c>
      <c r="Q145" s="99"/>
    </row>
    <row r="146" spans="1:17" ht="21.75" customHeight="1">
      <c r="A146" s="114"/>
      <c r="B146" s="115"/>
      <c r="C146" s="100"/>
      <c r="D146" s="115"/>
      <c r="E146" s="115"/>
      <c r="F146" s="75"/>
      <c r="G146" s="25" t="s">
        <v>29</v>
      </c>
      <c r="H146" s="25" t="s">
        <v>30</v>
      </c>
      <c r="I146" s="26" t="s">
        <v>31</v>
      </c>
      <c r="J146" s="25" t="s">
        <v>29</v>
      </c>
      <c r="K146" s="25" t="s">
        <v>30</v>
      </c>
      <c r="L146" s="26" t="s">
        <v>31</v>
      </c>
      <c r="M146" s="25" t="s">
        <v>29</v>
      </c>
      <c r="N146" s="25" t="s">
        <v>30</v>
      </c>
      <c r="O146" s="26" t="s">
        <v>31</v>
      </c>
      <c r="P146" s="100"/>
      <c r="Q146" s="101"/>
    </row>
    <row r="147" spans="1:17" ht="11.25" customHeight="1">
      <c r="A147" s="77">
        <v>1</v>
      </c>
      <c r="B147" s="77"/>
      <c r="C147" s="95">
        <v>2</v>
      </c>
      <c r="D147" s="95"/>
      <c r="E147" s="95"/>
      <c r="F147" s="11">
        <v>3</v>
      </c>
      <c r="G147" s="11">
        <v>4</v>
      </c>
      <c r="H147" s="11">
        <v>5</v>
      </c>
      <c r="I147" s="11">
        <v>6</v>
      </c>
      <c r="J147" s="11">
        <v>7</v>
      </c>
      <c r="K147" s="11">
        <v>8</v>
      </c>
      <c r="L147" s="11">
        <v>9</v>
      </c>
      <c r="M147" s="11">
        <v>10</v>
      </c>
      <c r="N147" s="11">
        <v>11</v>
      </c>
      <c r="O147" s="20">
        <v>12</v>
      </c>
      <c r="P147" s="96">
        <v>13</v>
      </c>
      <c r="Q147" s="96"/>
    </row>
    <row r="148" spans="1:17" ht="11.25" customHeight="1">
      <c r="A148" s="70" t="s">
        <v>67</v>
      </c>
      <c r="B148" s="70"/>
      <c r="C148" s="70"/>
      <c r="D148" s="70"/>
      <c r="E148" s="70"/>
      <c r="F148" s="17"/>
      <c r="G148" s="12"/>
      <c r="H148" s="12"/>
      <c r="I148" s="12"/>
      <c r="J148" s="12"/>
      <c r="K148" s="12"/>
      <c r="L148" s="12"/>
      <c r="M148" s="12"/>
      <c r="N148" s="12"/>
      <c r="O148" s="12"/>
      <c r="P148" s="61"/>
      <c r="Q148" s="61"/>
    </row>
    <row r="150" spans="1:17" ht="11.25" customHeight="1">
      <c r="A150" s="1" t="s">
        <v>68</v>
      </c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1.25" customHeight="1">
      <c r="A151" s="1" t="s">
        <v>69</v>
      </c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1.25" customHeight="1">
      <c r="A152" s="1" t="s">
        <v>70</v>
      </c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4" spans="1:17" ht="24.75" customHeight="1">
      <c r="A154"/>
      <c r="B154" s="65" t="s">
        <v>135</v>
      </c>
      <c r="C154" s="65"/>
      <c r="D154" s="65"/>
      <c r="E154" s="65"/>
      <c r="F154"/>
      <c r="G154" s="9"/>
      <c r="H154"/>
      <c r="I154"/>
      <c r="J154"/>
      <c r="K154"/>
      <c r="L154"/>
      <c r="M154"/>
      <c r="N154" s="67" t="s">
        <v>136</v>
      </c>
      <c r="O154" s="67"/>
      <c r="P154" s="67"/>
      <c r="Q154"/>
    </row>
    <row r="155" spans="1:17" ht="11.25" customHeight="1">
      <c r="A155"/>
      <c r="B155" s="59" t="s">
        <v>138</v>
      </c>
      <c r="C155"/>
      <c r="D155"/>
      <c r="E155"/>
      <c r="F155"/>
      <c r="G155" s="88" t="s">
        <v>71</v>
      </c>
      <c r="H155" s="88"/>
      <c r="I155" s="88"/>
      <c r="J155"/>
      <c r="K155"/>
      <c r="L155"/>
      <c r="M155" s="5"/>
      <c r="N155" s="5" t="s">
        <v>72</v>
      </c>
      <c r="O155" s="5"/>
      <c r="P155"/>
      <c r="Q155"/>
    </row>
    <row r="156" spans="1:17" ht="11.25" customHeight="1">
      <c r="A156"/>
      <c r="B156" s="59" t="s">
        <v>137</v>
      </c>
      <c r="C156"/>
      <c r="D156"/>
      <c r="E156"/>
      <c r="F156"/>
      <c r="G156" s="58"/>
      <c r="H156" s="58"/>
      <c r="I156" s="58"/>
      <c r="J156"/>
      <c r="K156"/>
      <c r="L156"/>
      <c r="M156" s="58"/>
      <c r="N156" s="58"/>
      <c r="O156" s="58"/>
      <c r="P156"/>
      <c r="Q156"/>
    </row>
    <row r="157" spans="1:17" ht="12.75" customHeight="1">
      <c r="A157"/>
      <c r="B157" s="27" t="s">
        <v>73</v>
      </c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9" spans="1:17" ht="36.75" customHeight="1">
      <c r="A159"/>
      <c r="B159" s="65" t="s">
        <v>132</v>
      </c>
      <c r="C159" s="65"/>
      <c r="D159" s="65"/>
      <c r="E159" s="65"/>
      <c r="F159"/>
      <c r="G159" s="9"/>
      <c r="H159"/>
      <c r="I159"/>
      <c r="J159"/>
      <c r="K159"/>
      <c r="L159"/>
      <c r="M159"/>
      <c r="N159" s="66" t="s">
        <v>133</v>
      </c>
      <c r="O159" s="66"/>
      <c r="P159" s="66"/>
      <c r="Q159"/>
    </row>
    <row r="160" spans="1:17" ht="11.25" customHeight="1">
      <c r="A160"/>
      <c r="B160" s="59" t="s">
        <v>137</v>
      </c>
      <c r="C160"/>
      <c r="D160"/>
      <c r="E160"/>
      <c r="F160"/>
      <c r="G160" s="88" t="s">
        <v>71</v>
      </c>
      <c r="H160" s="88"/>
      <c r="I160" s="88"/>
      <c r="J160"/>
      <c r="K160"/>
      <c r="L160"/>
      <c r="M160" s="5"/>
      <c r="N160" s="5" t="s">
        <v>72</v>
      </c>
      <c r="O160" s="5"/>
      <c r="P160"/>
      <c r="Q160"/>
    </row>
    <row r="163" spans="2:7" s="28" customFormat="1" ht="8.25" customHeight="1">
      <c r="B163" s="89"/>
      <c r="C163" s="89"/>
      <c r="D163" s="89"/>
      <c r="F163" s="89"/>
      <c r="G163" s="89"/>
    </row>
    <row r="164" spans="1:17" ht="11.25" customHeight="1">
      <c r="A164"/>
      <c r="B164" s="29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/>
      <c r="N164"/>
      <c r="O164"/>
      <c r="P164"/>
      <c r="Q164"/>
    </row>
    <row r="165" spans="1:17" ht="11.25" customHeight="1">
      <c r="A165"/>
      <c r="B165" s="29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/>
      <c r="N165"/>
      <c r="O165"/>
      <c r="P165"/>
      <c r="Q165"/>
    </row>
  </sheetData>
  <sheetProtection/>
  <mergeCells count="301">
    <mergeCell ref="B32:P32"/>
    <mergeCell ref="B37:Q37"/>
    <mergeCell ref="E49:Q49"/>
    <mergeCell ref="E47:Q47"/>
    <mergeCell ref="B33:P33"/>
    <mergeCell ref="B42:Q42"/>
    <mergeCell ref="E48:O48"/>
    <mergeCell ref="B39:O39"/>
    <mergeCell ref="A48:B48"/>
    <mergeCell ref="B35:P35"/>
    <mergeCell ref="A43:Q44"/>
    <mergeCell ref="B36:P36"/>
    <mergeCell ref="A49:B49"/>
    <mergeCell ref="B25:C25"/>
    <mergeCell ref="H25:Q25"/>
    <mergeCell ref="B30:Q30"/>
    <mergeCell ref="B29:Q29"/>
    <mergeCell ref="B34:P34"/>
    <mergeCell ref="B31:Q31"/>
    <mergeCell ref="A47:B47"/>
    <mergeCell ref="B24:C24"/>
    <mergeCell ref="E24:F24"/>
    <mergeCell ref="H24:Q24"/>
    <mergeCell ref="B27:Q27"/>
    <mergeCell ref="E19:Q19"/>
    <mergeCell ref="E22:Q22"/>
    <mergeCell ref="B19:C19"/>
    <mergeCell ref="A14:Q14"/>
    <mergeCell ref="B18:C18"/>
    <mergeCell ref="E18:Q18"/>
    <mergeCell ref="B21:C21"/>
    <mergeCell ref="E21:Q21"/>
    <mergeCell ref="B22:C22"/>
    <mergeCell ref="P55:Q55"/>
    <mergeCell ref="L54:M54"/>
    <mergeCell ref="N54:O54"/>
    <mergeCell ref="L52:M53"/>
    <mergeCell ref="L55:M55"/>
    <mergeCell ref="N55:O55"/>
    <mergeCell ref="P52:Q53"/>
    <mergeCell ref="N52:O53"/>
    <mergeCell ref="D52:D53"/>
    <mergeCell ref="E52:K53"/>
    <mergeCell ref="A52:B53"/>
    <mergeCell ref="C52:C53"/>
    <mergeCell ref="M6:Q6"/>
    <mergeCell ref="M7:Q7"/>
    <mergeCell ref="M9:Q9"/>
    <mergeCell ref="M10:Q10"/>
    <mergeCell ref="M11:Q12"/>
    <mergeCell ref="A13:Q13"/>
    <mergeCell ref="P56:Q56"/>
    <mergeCell ref="P54:Q54"/>
    <mergeCell ref="A54:B54"/>
    <mergeCell ref="E54:K54"/>
    <mergeCell ref="A56:B56"/>
    <mergeCell ref="E56:K56"/>
    <mergeCell ref="L56:M56"/>
    <mergeCell ref="N56:O56"/>
    <mergeCell ref="A55:B55"/>
    <mergeCell ref="E55:K55"/>
    <mergeCell ref="A57:B57"/>
    <mergeCell ref="E57:K57"/>
    <mergeCell ref="L57:M57"/>
    <mergeCell ref="A60:B60"/>
    <mergeCell ref="E60:K60"/>
    <mergeCell ref="L60:M60"/>
    <mergeCell ref="A59:B59"/>
    <mergeCell ref="A58:B58"/>
    <mergeCell ref="P57:Q57"/>
    <mergeCell ref="L59:M59"/>
    <mergeCell ref="E58:K58"/>
    <mergeCell ref="L58:M58"/>
    <mergeCell ref="P58:Q58"/>
    <mergeCell ref="N58:O58"/>
    <mergeCell ref="E59:K59"/>
    <mergeCell ref="N57:O57"/>
    <mergeCell ref="P61:Q61"/>
    <mergeCell ref="N59:O59"/>
    <mergeCell ref="N61:O61"/>
    <mergeCell ref="P59:Q59"/>
    <mergeCell ref="N60:O60"/>
    <mergeCell ref="P60:Q60"/>
    <mergeCell ref="A61:B61"/>
    <mergeCell ref="E61:K61"/>
    <mergeCell ref="L61:M61"/>
    <mergeCell ref="A62:B62"/>
    <mergeCell ref="E62:K62"/>
    <mergeCell ref="L62:M62"/>
    <mergeCell ref="N62:O62"/>
    <mergeCell ref="P64:Q64"/>
    <mergeCell ref="N65:O65"/>
    <mergeCell ref="P63:Q63"/>
    <mergeCell ref="P62:Q62"/>
    <mergeCell ref="A63:B63"/>
    <mergeCell ref="E63:K63"/>
    <mergeCell ref="P65:Q65"/>
    <mergeCell ref="L65:M65"/>
    <mergeCell ref="L68:M68"/>
    <mergeCell ref="L63:M63"/>
    <mergeCell ref="N68:O68"/>
    <mergeCell ref="E64:K64"/>
    <mergeCell ref="L64:M64"/>
    <mergeCell ref="N64:O64"/>
    <mergeCell ref="N63:O63"/>
    <mergeCell ref="A65:K65"/>
    <mergeCell ref="A64:B64"/>
    <mergeCell ref="A73:J73"/>
    <mergeCell ref="P68:Q68"/>
    <mergeCell ref="P70:Q70"/>
    <mergeCell ref="A69:J69"/>
    <mergeCell ref="P69:Q69"/>
    <mergeCell ref="A71:J71"/>
    <mergeCell ref="L71:M71"/>
    <mergeCell ref="N71:O71"/>
    <mergeCell ref="P71:Q71"/>
    <mergeCell ref="A68:J68"/>
    <mergeCell ref="L69:M69"/>
    <mergeCell ref="N69:O69"/>
    <mergeCell ref="A70:K70"/>
    <mergeCell ref="L70:M70"/>
    <mergeCell ref="N70:O70"/>
    <mergeCell ref="A74:J74"/>
    <mergeCell ref="L74:M74"/>
    <mergeCell ref="L73:M73"/>
    <mergeCell ref="L72:M72"/>
    <mergeCell ref="A72:J72"/>
    <mergeCell ref="A76:J76"/>
    <mergeCell ref="L76:M76"/>
    <mergeCell ref="P79:Q80"/>
    <mergeCell ref="P75:Q75"/>
    <mergeCell ref="L79:L80"/>
    <mergeCell ref="P77:Q77"/>
    <mergeCell ref="N76:O76"/>
    <mergeCell ref="L77:M77"/>
    <mergeCell ref="P76:Q76"/>
    <mergeCell ref="N72:O72"/>
    <mergeCell ref="P72:Q72"/>
    <mergeCell ref="N73:O73"/>
    <mergeCell ref="P73:Q73"/>
    <mergeCell ref="L75:M75"/>
    <mergeCell ref="P74:Q74"/>
    <mergeCell ref="N74:O74"/>
    <mergeCell ref="A83:B83"/>
    <mergeCell ref="D83:Q83"/>
    <mergeCell ref="N75:O75"/>
    <mergeCell ref="A79:B80"/>
    <mergeCell ref="C79:C80"/>
    <mergeCell ref="N77:O77"/>
    <mergeCell ref="D79:K80"/>
    <mergeCell ref="A77:K77"/>
    <mergeCell ref="M79:O80"/>
    <mergeCell ref="A75:J75"/>
    <mergeCell ref="D82:Q82"/>
    <mergeCell ref="A81:B81"/>
    <mergeCell ref="D81:K81"/>
    <mergeCell ref="M81:O81"/>
    <mergeCell ref="P81:Q81"/>
    <mergeCell ref="A82:C82"/>
    <mergeCell ref="A84:Q84"/>
    <mergeCell ref="D85:K85"/>
    <mergeCell ref="M85:O85"/>
    <mergeCell ref="P85:Q85"/>
    <mergeCell ref="A90:B90"/>
    <mergeCell ref="D90:Q90"/>
    <mergeCell ref="A86:Q86"/>
    <mergeCell ref="D87:K87"/>
    <mergeCell ref="M87:O87"/>
    <mergeCell ref="P87:Q87"/>
    <mergeCell ref="A88:Q88"/>
    <mergeCell ref="D89:K89"/>
    <mergeCell ref="M89:O89"/>
    <mergeCell ref="P89:Q89"/>
    <mergeCell ref="A91:Q91"/>
    <mergeCell ref="D92:K92"/>
    <mergeCell ref="M92:O92"/>
    <mergeCell ref="P92:Q92"/>
    <mergeCell ref="A97:B97"/>
    <mergeCell ref="D97:Q97"/>
    <mergeCell ref="D101:K101"/>
    <mergeCell ref="M101:O101"/>
    <mergeCell ref="A100:Q100"/>
    <mergeCell ref="A93:Q93"/>
    <mergeCell ref="D94:K94"/>
    <mergeCell ref="M94:O94"/>
    <mergeCell ref="P94:Q94"/>
    <mergeCell ref="P101:Q101"/>
    <mergeCell ref="A112:Q112"/>
    <mergeCell ref="A104:B104"/>
    <mergeCell ref="D104:Q104"/>
    <mergeCell ref="A109:Q109"/>
    <mergeCell ref="M108:O108"/>
    <mergeCell ref="P108:Q108"/>
    <mergeCell ref="A111:B111"/>
    <mergeCell ref="D111:Q111"/>
    <mergeCell ref="A105:Q105"/>
    <mergeCell ref="D106:K106"/>
    <mergeCell ref="D113:K113"/>
    <mergeCell ref="M113:O113"/>
    <mergeCell ref="P113:Q113"/>
    <mergeCell ref="M116:O116"/>
    <mergeCell ref="P116:Q116"/>
    <mergeCell ref="M115:O115"/>
    <mergeCell ref="A114:Q114"/>
    <mergeCell ref="P115:Q115"/>
    <mergeCell ref="D115:K115"/>
    <mergeCell ref="P123:Q123"/>
    <mergeCell ref="D116:K116"/>
    <mergeCell ref="A122:Q122"/>
    <mergeCell ref="D118:K118"/>
    <mergeCell ref="A118:B118"/>
    <mergeCell ref="M121:O121"/>
    <mergeCell ref="P121:Q121"/>
    <mergeCell ref="D117:Q117"/>
    <mergeCell ref="M118:O118"/>
    <mergeCell ref="P118:Q118"/>
    <mergeCell ref="D119:K119"/>
    <mergeCell ref="A120:Q120"/>
    <mergeCell ref="P141:Q141"/>
    <mergeCell ref="P137:Q137"/>
    <mergeCell ref="D121:K121"/>
    <mergeCell ref="M119:O119"/>
    <mergeCell ref="P119:Q119"/>
    <mergeCell ref="P130:Q130"/>
    <mergeCell ref="D130:K130"/>
    <mergeCell ref="M130:O130"/>
    <mergeCell ref="M123:O123"/>
    <mergeCell ref="D139:K139"/>
    <mergeCell ref="A145:B146"/>
    <mergeCell ref="C145:E146"/>
    <mergeCell ref="A133:B133"/>
    <mergeCell ref="M141:O141"/>
    <mergeCell ref="M139:O139"/>
    <mergeCell ref="A138:Q138"/>
    <mergeCell ref="D137:K137"/>
    <mergeCell ref="A131:Q131"/>
    <mergeCell ref="C133:Q133"/>
    <mergeCell ref="C147:E147"/>
    <mergeCell ref="P147:Q147"/>
    <mergeCell ref="J145:L145"/>
    <mergeCell ref="M145:O145"/>
    <mergeCell ref="P145:Q146"/>
    <mergeCell ref="P139:Q139"/>
    <mergeCell ref="D141:K141"/>
    <mergeCell ref="A140:Q140"/>
    <mergeCell ref="A136:Q136"/>
    <mergeCell ref="P135:Q135"/>
    <mergeCell ref="C165:L165"/>
    <mergeCell ref="G160:I160"/>
    <mergeCell ref="B163:D163"/>
    <mergeCell ref="F163:G163"/>
    <mergeCell ref="C164:L164"/>
    <mergeCell ref="B154:E154"/>
    <mergeCell ref="G155:I155"/>
    <mergeCell ref="D135:K135"/>
    <mergeCell ref="M137:O137"/>
    <mergeCell ref="P132:Q132"/>
    <mergeCell ref="D125:Q125"/>
    <mergeCell ref="D124:Q124"/>
    <mergeCell ref="A126:Q126"/>
    <mergeCell ref="M128:O128"/>
    <mergeCell ref="P128:Q128"/>
    <mergeCell ref="M132:O132"/>
    <mergeCell ref="A129:Q129"/>
    <mergeCell ref="P127:Q127"/>
    <mergeCell ref="D108:K108"/>
    <mergeCell ref="D123:K123"/>
    <mergeCell ref="A148:E148"/>
    <mergeCell ref="A134:Q134"/>
    <mergeCell ref="F145:F146"/>
    <mergeCell ref="G145:I145"/>
    <mergeCell ref="D132:K132"/>
    <mergeCell ref="A147:B147"/>
    <mergeCell ref="A124:C124"/>
    <mergeCell ref="A125:B125"/>
    <mergeCell ref="P103:Q103"/>
    <mergeCell ref="M103:O103"/>
    <mergeCell ref="A107:Q107"/>
    <mergeCell ref="D103:K103"/>
    <mergeCell ref="M106:O106"/>
    <mergeCell ref="P106:Q106"/>
    <mergeCell ref="A102:Q102"/>
    <mergeCell ref="M110:O110"/>
    <mergeCell ref="P110:Q110"/>
    <mergeCell ref="D110:K110"/>
    <mergeCell ref="B159:E159"/>
    <mergeCell ref="N159:P159"/>
    <mergeCell ref="N154:P154"/>
    <mergeCell ref="D127:K127"/>
    <mergeCell ref="D128:K128"/>
    <mergeCell ref="M127:O127"/>
    <mergeCell ref="M135:O135"/>
    <mergeCell ref="P148:Q148"/>
    <mergeCell ref="A95:Q95"/>
    <mergeCell ref="D96:K96"/>
    <mergeCell ref="M96:O96"/>
    <mergeCell ref="M99:O99"/>
    <mergeCell ref="P99:Q99"/>
    <mergeCell ref="D99:K99"/>
    <mergeCell ref="P96:Q96"/>
    <mergeCell ref="A98:Q98"/>
  </mergeCells>
  <printOptions horizontalCentered="1"/>
  <pageMargins left="0.5511811023622047" right="0.5511811023622047" top="0.984251968503937" bottom="0.3937007874015748" header="0.5118110236220472" footer="0.5118110236220472"/>
  <pageSetup horizontalDpi="600" verticalDpi="600" orientation="landscape" paperSize="9" scale="75" r:id="rId1"/>
  <rowBreaks count="3" manualBreakCount="3">
    <brk id="48" max="16" man="1"/>
    <brk id="132" max="16" man="1"/>
    <brk id="14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Hoz-2</cp:lastModifiedBy>
  <cp:lastPrinted>2018-11-16T08:33:57Z</cp:lastPrinted>
  <dcterms:created xsi:type="dcterms:W3CDTF">2017-01-31T12:36:03Z</dcterms:created>
  <dcterms:modified xsi:type="dcterms:W3CDTF">2018-11-16T09:34:31Z</dcterms:modified>
  <cp:category/>
  <cp:version/>
  <cp:contentType/>
  <cp:contentStatus/>
  <cp:revision>1</cp:revision>
</cp:coreProperties>
</file>