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2510" windowHeight="7455" activeTab="0"/>
  </bookViews>
  <sheets>
    <sheet name="ПЛАН " sheetId="1" r:id="rId1"/>
    <sheet name="теплоліч" sheetId="2" r:id="rId2"/>
    <sheet name="ліфти" sheetId="3" r:id="rId3"/>
  </sheets>
  <externalReferences>
    <externalReference r:id="rId6"/>
  </externalReferences>
  <definedNames>
    <definedName name="обсерваторная">#REF!</definedName>
  </definedNames>
  <calcPr fullCalcOnLoad="1"/>
</workbook>
</file>

<file path=xl/sharedStrings.xml><?xml version="1.0" encoding="utf-8"?>
<sst xmlns="http://schemas.openxmlformats.org/spreadsheetml/2006/main" count="2328" uniqueCount="999">
  <si>
    <t>вул. Ходченко, 58</t>
  </si>
  <si>
    <t>вул. Ходченко, 58А</t>
  </si>
  <si>
    <t>вул. Шкапіна, 74</t>
  </si>
  <si>
    <t>вул. Шкапіна, 78</t>
  </si>
  <si>
    <t>вул. Шкапіна, 89</t>
  </si>
  <si>
    <t>вул. Шкапіна, 95</t>
  </si>
  <si>
    <t>вул. Шкапіна, 99</t>
  </si>
  <si>
    <t>вул. Шкапіна, 101</t>
  </si>
  <si>
    <t>пров. Корабелів, 16А</t>
  </si>
  <si>
    <t>вул. Чкалова, 215А</t>
  </si>
  <si>
    <t>вул. Чкалова, 215Б</t>
  </si>
  <si>
    <t>ремонт прибудинкової території</t>
  </si>
  <si>
    <t>вул. Передова, 52В</t>
  </si>
  <si>
    <t>ремонт водопровода</t>
  </si>
  <si>
    <t>пр. Героїв України, 12</t>
  </si>
  <si>
    <t>пр. Героїв України, 16</t>
  </si>
  <si>
    <t>пр. Героїв України, 18</t>
  </si>
  <si>
    <t>пр. Героїв України, 13А</t>
  </si>
  <si>
    <t>вул. Театральна (Васляєва), 51</t>
  </si>
  <si>
    <t>вул. Шевченко, 6А</t>
  </si>
  <si>
    <t>вул. Ген. Карпенка, 37А</t>
  </si>
  <si>
    <t>ОСББ "Жилец-Юг"</t>
  </si>
  <si>
    <t>ОСББ "Фрунзе 46"</t>
  </si>
  <si>
    <t>ОСББ "Метеор"</t>
  </si>
  <si>
    <t>ОСББ "Сухий фонтан"</t>
  </si>
  <si>
    <t>вул. 8 Березня, 14</t>
  </si>
  <si>
    <t>вул. 12 Поздовжня, 45</t>
  </si>
  <si>
    <t>ОСББ "Вектор"</t>
  </si>
  <si>
    <t>вул. Дачна, 30</t>
  </si>
  <si>
    <t>вул. 11 Лінія, 115</t>
  </si>
  <si>
    <t>ОСББ "Ольвія"</t>
  </si>
  <si>
    <t xml:space="preserve">ремонт місць загального користування </t>
  </si>
  <si>
    <t>ОСББ "Алмаз-1"</t>
  </si>
  <si>
    <t>ОСББ "Чкалова 78"</t>
  </si>
  <si>
    <t>ремонт холодного водопостачання</t>
  </si>
  <si>
    <t>120 мп</t>
  </si>
  <si>
    <t>ремонт каналізації та холодного водопостачання</t>
  </si>
  <si>
    <t>вул. Космонавтів, 55 (пасажир)</t>
  </si>
  <si>
    <t>вул. Адміральська, 43</t>
  </si>
  <si>
    <t>капітальний ремонт будинку (фасаду, покрівлі, комунікацій)</t>
  </si>
  <si>
    <t>вул. Китобоїв, 14А</t>
  </si>
  <si>
    <t>вул. Знаменська, 41</t>
  </si>
  <si>
    <t>вул. Вокзальна, 49</t>
  </si>
  <si>
    <t>ремонт під'їздів (3 од.)</t>
  </si>
  <si>
    <t>ремонт під'їздів (1 од.)</t>
  </si>
  <si>
    <t>вул. Тернопільська, 79А</t>
  </si>
  <si>
    <t>ОСББ "Балтер-79А"</t>
  </si>
  <si>
    <t>ОСББ "Солнце-162"</t>
  </si>
  <si>
    <t xml:space="preserve">м`яка </t>
  </si>
  <si>
    <t>пров. Кур'єрський, 9</t>
  </si>
  <si>
    <t>вул. Терасна, 7</t>
  </si>
  <si>
    <t>Ленінський район</t>
  </si>
  <si>
    <t>ремонт перекриття</t>
  </si>
  <si>
    <t>ремонт балконів</t>
  </si>
  <si>
    <t>вул. Нагірна,11</t>
  </si>
  <si>
    <t>ТОВ "Соляні"</t>
  </si>
  <si>
    <t>КЖЕП ММР "Зоря"</t>
  </si>
  <si>
    <t>Корабельний район</t>
  </si>
  <si>
    <t>ІІ.</t>
  </si>
  <si>
    <t>IV.</t>
  </si>
  <si>
    <t>м'яка</t>
  </si>
  <si>
    <t>КП СКП "Гуртожиток"</t>
  </si>
  <si>
    <t>вул. Горького, 2-Б</t>
  </si>
  <si>
    <t>вул. Ген. Карпенка, 43</t>
  </si>
  <si>
    <t>4 од.</t>
  </si>
  <si>
    <t>вул. Дачна, 5</t>
  </si>
  <si>
    <t>ТОВ "Ліс-Центр С"</t>
  </si>
  <si>
    <t>Ступінь готовності</t>
  </si>
  <si>
    <t>вул. Райдужна 51</t>
  </si>
  <si>
    <t>ТОВ ЖЕК "Забота"</t>
  </si>
  <si>
    <t>ЖКП ММР "Бриз"</t>
  </si>
  <si>
    <t>вул. Московська, 85</t>
  </si>
  <si>
    <t>вул. Новоодеська, 38</t>
  </si>
  <si>
    <t>ремонт електромереж</t>
  </si>
  <si>
    <t>Обєм робіт, од.</t>
  </si>
  <si>
    <t>виготовлення техпаспортів</t>
  </si>
  <si>
    <t>ремонт  електрощитової</t>
  </si>
  <si>
    <t>вул. Г.Гонгадзе (Парижської комуни), 26/2</t>
  </si>
  <si>
    <t>вул. Ген. Карпенка, 43А</t>
  </si>
  <si>
    <t>вул. Ген. Карпенка, 39А</t>
  </si>
  <si>
    <t>вул. Ген. Карпенка, 16</t>
  </si>
  <si>
    <t>вул. Ген. Карпенка, 41А</t>
  </si>
  <si>
    <t>вул. Ген. Карпенка, 33</t>
  </si>
  <si>
    <t>вул. Крилова, 16</t>
  </si>
  <si>
    <t>вул. Крилова, 18</t>
  </si>
  <si>
    <t>вул. Крилова, 3А</t>
  </si>
  <si>
    <t>вул. Крилова, 14А</t>
  </si>
  <si>
    <t>вул. Правди, 14</t>
  </si>
  <si>
    <t>вул. 4 Поздовжня, 70</t>
  </si>
  <si>
    <t>вул. 4 Поздовжня, 72</t>
  </si>
  <si>
    <t>провул. Армійський, 17</t>
  </si>
  <si>
    <t>вул. Дачна, 34</t>
  </si>
  <si>
    <t>вул. Дачна, 36</t>
  </si>
  <si>
    <t>вул. Дачна, 38</t>
  </si>
  <si>
    <t>вул. Дачна, 40</t>
  </si>
  <si>
    <t>вул. Дачна, 32</t>
  </si>
  <si>
    <t>вул. Дачна, 44</t>
  </si>
  <si>
    <t>вул. Дачна, 9А</t>
  </si>
  <si>
    <t>вул. Дачна, 42 (1-й ввод)</t>
  </si>
  <si>
    <t>вул. Дачна, 42 (2-й ввод)</t>
  </si>
  <si>
    <t>вул. Чкалова, 215</t>
  </si>
  <si>
    <t>вул. Чкалова, 213</t>
  </si>
  <si>
    <t>вул. Чкалова, 213А</t>
  </si>
  <si>
    <t>вул. арх. Старова, 3</t>
  </si>
  <si>
    <t>пров. Міжрічний, 2</t>
  </si>
  <si>
    <t>пров. Листопадовий, 2А</t>
  </si>
  <si>
    <t>вул. Горького, 6</t>
  </si>
  <si>
    <t>вул. Маршала Василевського, 44А</t>
  </si>
  <si>
    <t>вул. 3-я Лінія, 17Б</t>
  </si>
  <si>
    <t>вул. Велика Морська, 2</t>
  </si>
  <si>
    <t>вул. Ілліча, 51А</t>
  </si>
  <si>
    <t>ТОВ "Николаевдомсервис"</t>
  </si>
  <si>
    <t>ТОВ "ЖЕК Забота"</t>
  </si>
  <si>
    <t>вул. Айвазовського, 7</t>
  </si>
  <si>
    <t>Разом по капітальним видаткам</t>
  </si>
  <si>
    <t>Разом по житловому фонду</t>
  </si>
  <si>
    <t>КП ДЄЗ "Пілот"</t>
  </si>
  <si>
    <t>вул. Миколаївська, 26</t>
  </si>
  <si>
    <t>ТОВ "Ліски - М"</t>
  </si>
  <si>
    <t>ПП "ЖЕК-10"</t>
  </si>
  <si>
    <t>вул. Ген. Карпенка, 35</t>
  </si>
  <si>
    <t>вул. Ген. Карпенка, 41</t>
  </si>
  <si>
    <t>вул. Чкалова, 85</t>
  </si>
  <si>
    <t>вул. Лазурна, 50, 50А</t>
  </si>
  <si>
    <t>ремонт системи водопостачання</t>
  </si>
  <si>
    <t>пр. Центральний, 96</t>
  </si>
  <si>
    <t>вул. 1 Лінія, 15</t>
  </si>
  <si>
    <t>100 м.п.</t>
  </si>
  <si>
    <t>ремонт під'їздів</t>
  </si>
  <si>
    <t>вул. Крилова, 46</t>
  </si>
  <si>
    <t>ремонт сходів</t>
  </si>
  <si>
    <t>вул. Терасна, 3</t>
  </si>
  <si>
    <t>КП ДЕЗ "Пілот"</t>
  </si>
  <si>
    <t>Заводський район</t>
  </si>
  <si>
    <t>ПКД</t>
  </si>
  <si>
    <t>Всього по 180109</t>
  </si>
  <si>
    <t>І. Поточні видатки</t>
  </si>
  <si>
    <t>вул. Декабристів, 21</t>
  </si>
  <si>
    <t>вул. Веселинівська, 60/3</t>
  </si>
  <si>
    <t xml:space="preserve">Фінансова підтримка  підприємств, у.т.ч.: </t>
  </si>
  <si>
    <t>придбання матеріалів для поточного ремонту житлового фонду</t>
  </si>
  <si>
    <t>№ п/п</t>
  </si>
  <si>
    <t>Адреса</t>
  </si>
  <si>
    <t>ЖЕП</t>
  </si>
  <si>
    <t>Обєм робіт</t>
  </si>
  <si>
    <t>Запланована вартість, тис.грн.</t>
  </si>
  <si>
    <t>вул. Попеля, 162</t>
  </si>
  <si>
    <t>3. Загальнобудівельні роботи у житловому фонді міста</t>
  </si>
  <si>
    <t>ТОВ "ЖЕК Забота" діл.№ 1</t>
  </si>
  <si>
    <t>вул. Защука, 25</t>
  </si>
  <si>
    <t xml:space="preserve">ТОВ «Центральний 1» </t>
  </si>
  <si>
    <t>пр.Миру, 56</t>
  </si>
  <si>
    <t>160 м.п.</t>
  </si>
  <si>
    <t>вул. Театральна (Васляєва), 25-а</t>
  </si>
  <si>
    <t>пр. Героїв України, 21</t>
  </si>
  <si>
    <t>ремонт вікон сходових клітин</t>
  </si>
  <si>
    <t>пр. Центральний, 28</t>
  </si>
  <si>
    <t>пр. Центральний, 265(п.1,2,3,4,5,6)</t>
  </si>
  <si>
    <t>кап.ремонт теплових мереж</t>
  </si>
  <si>
    <t>вул. Райдужна, 51, 53</t>
  </si>
  <si>
    <t>ЖКП ММР "Прибужжя"</t>
  </si>
  <si>
    <t xml:space="preserve">Заводський район </t>
  </si>
  <si>
    <t>вул. Садова, 16</t>
  </si>
  <si>
    <t>вул. Чкалова, 82-А</t>
  </si>
  <si>
    <t>вул. Ген. Карпенка, 53-А</t>
  </si>
  <si>
    <t>ремонт системи опалення</t>
  </si>
  <si>
    <t>Всього</t>
  </si>
  <si>
    <t xml:space="preserve"> у т.ч.</t>
  </si>
  <si>
    <t>вул. Космонавтів, 77-А</t>
  </si>
  <si>
    <t>пл. Комунарів, 2</t>
  </si>
  <si>
    <t>вул. В. Морська, 43</t>
  </si>
  <si>
    <t>вул. Наваринська, 22</t>
  </si>
  <si>
    <t>вул. Силікатна, 275</t>
  </si>
  <si>
    <t>ОСББ</t>
  </si>
  <si>
    <t>ПЕКР</t>
  </si>
  <si>
    <t>КР</t>
  </si>
  <si>
    <t xml:space="preserve">Експертне обстеження ліфтів </t>
  </si>
  <si>
    <t>по мірі виходу із ладу ліфтового обладнання</t>
  </si>
  <si>
    <t>Повірка  та поточний ремонт приладів обліку теплової енергії</t>
  </si>
  <si>
    <t xml:space="preserve">Капітальні роботи по заміні приладів обліку </t>
  </si>
  <si>
    <t>Забезпечення та організація навчання спеціалістів для ОСББ, ОСН</t>
  </si>
  <si>
    <t>Всього по 180107</t>
  </si>
  <si>
    <t>Погашення кредитів населенню</t>
  </si>
  <si>
    <t>ремонт покрівлі</t>
  </si>
  <si>
    <t>ремонт мережі водовідведення (випуски)</t>
  </si>
  <si>
    <t xml:space="preserve">Поточний ремонт захисних споруд цивільного захисту у житлових будинках </t>
  </si>
  <si>
    <t>Центральний район</t>
  </si>
  <si>
    <t>ТОВ "Добробут"</t>
  </si>
  <si>
    <t>шиферна</t>
  </si>
  <si>
    <t>металева</t>
  </si>
  <si>
    <t xml:space="preserve">м’яка </t>
  </si>
  <si>
    <t>1 буд.</t>
  </si>
  <si>
    <t>вул. Новобудівна, 3</t>
  </si>
  <si>
    <t>1 од.</t>
  </si>
  <si>
    <t>КП ДЄЗ "Океан"</t>
  </si>
  <si>
    <t>ремонт вимощення</t>
  </si>
  <si>
    <t>Придбання обладнання</t>
  </si>
  <si>
    <t>ТОВ Добробут</t>
  </si>
  <si>
    <t>КЖЕП №24</t>
  </si>
  <si>
    <t>шифер-черепиця</t>
  </si>
  <si>
    <t>вул. Силікатна,265</t>
  </si>
  <si>
    <t>вул. Айвазовського, 3</t>
  </si>
  <si>
    <t>вул. Громадянська, 33</t>
  </si>
  <si>
    <t>Бузький бульвар, 3</t>
  </si>
  <si>
    <t>Ремонт будинку (перекриття)</t>
  </si>
  <si>
    <t>пров. Кобера, 13</t>
  </si>
  <si>
    <t>ремонт мережі опалення (елеватор)</t>
  </si>
  <si>
    <t>вул. Потьомкінська, 55</t>
  </si>
  <si>
    <t>ремонт захисної споруди</t>
  </si>
  <si>
    <t xml:space="preserve"> 1 од.</t>
  </si>
  <si>
    <t xml:space="preserve">4. Капітальний ремонт внутрішньобудинкових мереж </t>
  </si>
  <si>
    <t>Обєм робіт, м.п.</t>
  </si>
  <si>
    <t>30 м.п.</t>
  </si>
  <si>
    <t>10 м. п.</t>
  </si>
  <si>
    <t>вул. Матросова, 77</t>
  </si>
  <si>
    <t>ремонт мереж холодного водопостачання</t>
  </si>
  <si>
    <t>у т.ч.:</t>
  </si>
  <si>
    <t>вул. Заводська, 1/1</t>
  </si>
  <si>
    <t>вул. Вокзальна, 59</t>
  </si>
  <si>
    <t>ремонт електричної мережі</t>
  </si>
  <si>
    <t xml:space="preserve"> 1 буд.</t>
  </si>
  <si>
    <t>120 м.п.</t>
  </si>
  <si>
    <t>вул. Шевченко, 53</t>
  </si>
  <si>
    <t>280 м.кв.</t>
  </si>
  <si>
    <t>вул. Олійника, 32</t>
  </si>
  <si>
    <t>Капітальний ремонт</t>
  </si>
  <si>
    <t>1 ж/б</t>
  </si>
  <si>
    <t>вул. Райдужна, 55</t>
  </si>
  <si>
    <t>вул. Вокзальна, 53</t>
  </si>
  <si>
    <t>Перелік з ремонту ліфтів</t>
  </si>
  <si>
    <t>№ договора</t>
  </si>
  <si>
    <t>Дата договора</t>
  </si>
  <si>
    <t>Кількість ліфтів, од.</t>
  </si>
  <si>
    <t>ремонт міжпанельних швів</t>
  </si>
  <si>
    <t xml:space="preserve">І. </t>
  </si>
  <si>
    <t>Обстеження житлового фонду</t>
  </si>
  <si>
    <t>ТОВ «Николаевдомсервис»</t>
  </si>
  <si>
    <t>вул. Чкалова, 99</t>
  </si>
  <si>
    <t>вул. В. Морська, 65</t>
  </si>
  <si>
    <t>вул. Шевченко, 3</t>
  </si>
  <si>
    <t>ЖКП "Бриз</t>
  </si>
  <si>
    <t>Ремонт перекриття, покрівлі</t>
  </si>
  <si>
    <t>Реєстр 1</t>
  </si>
  <si>
    <t>РАЗОМ:</t>
  </si>
  <si>
    <t>пр. Леніна, 9, 11</t>
  </si>
  <si>
    <t>400 м.кв.</t>
  </si>
  <si>
    <t>№145</t>
  </si>
  <si>
    <t>вул. Севастопольська, 49</t>
  </si>
  <si>
    <t>ОСББ "Севастопольська,49"</t>
  </si>
  <si>
    <t>Перелік з встановлення приладів обліку теплової енергії</t>
  </si>
  <si>
    <t>кап. рем.</t>
  </si>
  <si>
    <t>Кількість приладів обліку, од.</t>
  </si>
  <si>
    <t>Підрядне підприємство</t>
  </si>
  <si>
    <t>вул. Садова, 50 (п. 1. 4)</t>
  </si>
  <si>
    <t>ТОВ Ігнатьєва Ю.О.</t>
  </si>
  <si>
    <t>ТОВ "Центрліфт"</t>
  </si>
  <si>
    <t>Аванс, грн.</t>
  </si>
  <si>
    <t>вул. 3 Слобідська, 51</t>
  </si>
  <si>
    <t>ПП ЖЕК-10</t>
  </si>
  <si>
    <t>КП ДЄЗ "Корабел"</t>
  </si>
  <si>
    <t>у т.ч.</t>
  </si>
  <si>
    <t>Поточний ремонт житлових будинків (балкони, пандуси, козирки, міжпанельні шви, парапети, оголовки димовентканалів тощо)</t>
  </si>
  <si>
    <t>вул. Образцова, 4-А</t>
  </si>
  <si>
    <t>ЖКП ММР "Південь"</t>
  </si>
  <si>
    <t>Всього по 100208</t>
  </si>
  <si>
    <t>в т.ч. капітальні видатки</t>
  </si>
  <si>
    <t>Дератизація житлового фонду</t>
  </si>
  <si>
    <t>Дезинсекція житлового фонду</t>
  </si>
  <si>
    <t>Разом по поточним видаткам</t>
  </si>
  <si>
    <t>ІІ. Капітальні видатки</t>
  </si>
  <si>
    <t>1. Капітальний ремонт покрівель у житлових будинках</t>
  </si>
  <si>
    <t>Вид покрівлі</t>
  </si>
  <si>
    <t>Обєм робіт, м.кв.</t>
  </si>
  <si>
    <t>виконання робіт з метою недопущення НС</t>
  </si>
  <si>
    <t>вул. 3 Слобідська, 49</t>
  </si>
  <si>
    <t>КП "Миколаївліфт"</t>
  </si>
  <si>
    <t>Всього по поточним видаткам</t>
  </si>
  <si>
    <t>ремонт будинку (фасад, димовентканали, балкон-площадка)</t>
  </si>
  <si>
    <t>липень</t>
  </si>
  <si>
    <t>червень</t>
  </si>
  <si>
    <t>травень</t>
  </si>
  <si>
    <t>квітень</t>
  </si>
  <si>
    <t>пр. Центральний, 181</t>
  </si>
  <si>
    <t>вул. Заводська, 27/6</t>
  </si>
  <si>
    <t>150 м.п.</t>
  </si>
  <si>
    <t>авт. наг.</t>
  </si>
  <si>
    <t>вул. Будівельників, 16</t>
  </si>
  <si>
    <t>ремонт покрівлі, вимощення, водовідведення</t>
  </si>
  <si>
    <t xml:space="preserve"> 1 ж/б</t>
  </si>
  <si>
    <t>пр. Миру, 46</t>
  </si>
  <si>
    <t>ремонт мереж водопостачання та водовідведення</t>
  </si>
  <si>
    <t>ОСББ "Екватор"</t>
  </si>
  <si>
    <t>ремонт мереж водопостачання</t>
  </si>
  <si>
    <t>вул. Колодязна, 10</t>
  </si>
  <si>
    <t>вул. 3 Поперечна, 20-А</t>
  </si>
  <si>
    <t>Інгульський район</t>
  </si>
  <si>
    <t>вул. Шевченка, 41</t>
  </si>
  <si>
    <t>вул. 12 Поздовжня, 42</t>
  </si>
  <si>
    <t>вул. Чкалова, 78 (п.2, 4)</t>
  </si>
  <si>
    <t>пр. Центральний, 22-Б</t>
  </si>
  <si>
    <t>Ремонт підїздів</t>
  </si>
  <si>
    <t>ТОВ "Центральний-1"</t>
  </si>
  <si>
    <t>вул. Ген. Карпенка, 39</t>
  </si>
  <si>
    <t>2. Капітальний ремонт ліфтового господарства</t>
  </si>
  <si>
    <t>Вид робіт</t>
  </si>
  <si>
    <t xml:space="preserve">1. </t>
  </si>
  <si>
    <t>Ремонт будинку</t>
  </si>
  <si>
    <t>вул. Потьомкінська, 131-Б</t>
  </si>
  <si>
    <t>Поточний ремонт ліфтів, ремонт яких призупинено по технічним причинам</t>
  </si>
  <si>
    <t>СКП "Гуртожиток"</t>
  </si>
  <si>
    <t>VI.</t>
  </si>
  <si>
    <t>Всього по 100101</t>
  </si>
  <si>
    <t>вул. Адміральська, 17</t>
  </si>
  <si>
    <t>ремонт  холодного водопостачання</t>
  </si>
  <si>
    <t>2 буд.</t>
  </si>
  <si>
    <t>ТОВ "Миколаївліфт"</t>
  </si>
  <si>
    <t xml:space="preserve">ЖКП ММР "Бриз" </t>
  </si>
  <si>
    <t>вул. 1 Слобідська, 43</t>
  </si>
  <si>
    <t>вул. Нікольська, 57</t>
  </si>
  <si>
    <t>ремонт  водопостачання і каналізації</t>
  </si>
  <si>
    <t>каналізації та хол. Водопостачання</t>
  </si>
  <si>
    <t>вул. Крилова, 46А</t>
  </si>
  <si>
    <t>ОСББ "Крилова, 46А"</t>
  </si>
  <si>
    <t>ОСББ "Крилова, 46"</t>
  </si>
  <si>
    <t>пр. Миру, 28</t>
  </si>
  <si>
    <t>вул.Крилова 12/3</t>
  </si>
  <si>
    <t xml:space="preserve">Херсонске шосе,4 </t>
  </si>
  <si>
    <t>вул. О. Ольжича (Ленінградська), 7-а</t>
  </si>
  <si>
    <t>ремонт тротуарів у дворі ж/б</t>
  </si>
  <si>
    <t>вул. 4 Слобідська, 88</t>
  </si>
  <si>
    <t xml:space="preserve">ремонт мережі опалення </t>
  </si>
  <si>
    <t>вул. 3 Слобідська, 51Б</t>
  </si>
  <si>
    <t>вул. Крилова, 50А</t>
  </si>
  <si>
    <t>вул. Глинки, 6А</t>
  </si>
  <si>
    <t>вул. Андрія Шептицького, 22/2 (п.1)</t>
  </si>
  <si>
    <t>пров. 1 Набережний, 8</t>
  </si>
  <si>
    <t>шиферна на профнастил</t>
  </si>
  <si>
    <t>вул. Леваневців, 25/2</t>
  </si>
  <si>
    <t>вул. Леваневців, 25/3</t>
  </si>
  <si>
    <t>вул. Дачна, 28</t>
  </si>
  <si>
    <t>ДЦ, грн</t>
  </si>
  <si>
    <t>ССР, грн.</t>
  </si>
  <si>
    <t>Сума по актам, грн.</t>
  </si>
  <si>
    <t>капітальні видатки</t>
  </si>
  <si>
    <t>післяекспертний капітальний ремонт</t>
  </si>
  <si>
    <t>ЖКП Бриз</t>
  </si>
  <si>
    <t>поточні видатки</t>
  </si>
  <si>
    <t>пот. ремонт</t>
  </si>
  <si>
    <t>Технагляд,</t>
  </si>
  <si>
    <t>Виготовлення аншлагів</t>
  </si>
  <si>
    <t>пр. Центральний (Леніна), 124-А</t>
  </si>
  <si>
    <t>вул. Шосейна (Фрунзе), 84</t>
  </si>
  <si>
    <t>вул. Шосейна (Фрунзе), 46</t>
  </si>
  <si>
    <t>вул. 8 Березня, 12</t>
  </si>
  <si>
    <t>вул. Озерна (Черв. Майовщиків),1</t>
  </si>
  <si>
    <t>пр.Богоявленський (Жовтневий), 314/2</t>
  </si>
  <si>
    <t>пр.Богоявленський (Жовтневий), 309</t>
  </si>
  <si>
    <t>пр. Богоявленський (Жовтневий), 334</t>
  </si>
  <si>
    <t xml:space="preserve"> 1 буд</t>
  </si>
  <si>
    <t>вул. Передова, 52-д</t>
  </si>
  <si>
    <t>300 м.п.</t>
  </si>
  <si>
    <t>145 м.п.</t>
  </si>
  <si>
    <t>ремонт мережі  холодного водопостачання</t>
  </si>
  <si>
    <t>ДЄЗ "Корабел"</t>
  </si>
  <si>
    <t>вул. В.Морська, 2</t>
  </si>
  <si>
    <t>пр. Богоявленський (Жовтневий), 340/1</t>
  </si>
  <si>
    <t xml:space="preserve">пр. Корабелів, 10-А </t>
  </si>
  <si>
    <t xml:space="preserve">ремонт сходів аврійного виходу </t>
  </si>
  <si>
    <t>пр.Богоявленський, 312 А</t>
  </si>
  <si>
    <t>вул. Сидорчука, 9 кв. 1, 2, 2-А</t>
  </si>
  <si>
    <t>№</t>
  </si>
  <si>
    <t>шифер</t>
  </si>
  <si>
    <t>пр.Миру, 54</t>
  </si>
  <si>
    <t>ремонт системи водопостачання та водовідведення</t>
  </si>
  <si>
    <t>180 м.п.</t>
  </si>
  <si>
    <t>пр.Миру, 58</t>
  </si>
  <si>
    <t>вул. Г.Петрової, 16 (2п)</t>
  </si>
  <si>
    <t>вул. Океанівська, 40А (4п)</t>
  </si>
  <si>
    <t>вул. Лазурна, 28 (2п)</t>
  </si>
  <si>
    <t>вул. Шосейна, 50 (2п)</t>
  </si>
  <si>
    <t>вул. Океанівська, 38 (1п)</t>
  </si>
  <si>
    <t>вул. Крилова, 50 (2п)</t>
  </si>
  <si>
    <t>пр. Корабелів, 12А</t>
  </si>
  <si>
    <t>вул. Крилова, 54 (7п)</t>
  </si>
  <si>
    <t>вул. Озерна, 12</t>
  </si>
  <si>
    <t>вул. Колодязна, 7 (1п)</t>
  </si>
  <si>
    <t>вул. Лазурна, 42Б (1п)</t>
  </si>
  <si>
    <t>вул. Лазурна, 24Б (2п)</t>
  </si>
  <si>
    <t>вул. Крилова, 38/1 (1п)</t>
  </si>
  <si>
    <t>вул. Озерна, 29 (3п)</t>
  </si>
  <si>
    <t>пр. Центральний, 135</t>
  </si>
  <si>
    <t xml:space="preserve">вул.Лагерне поле 5 буд 3 </t>
  </si>
  <si>
    <t>вул.Адміральська 15</t>
  </si>
  <si>
    <t>вул.В.Морська 17а</t>
  </si>
  <si>
    <t>пр. Центральний, 177а</t>
  </si>
  <si>
    <t>вул. Безіменна, 97</t>
  </si>
  <si>
    <t>вул. Безіменна, 74</t>
  </si>
  <si>
    <t>пров.1 Набережний, 6</t>
  </si>
  <si>
    <t xml:space="preserve"> вул. Нікольська 9а</t>
  </si>
  <si>
    <t xml:space="preserve"> вул. Нікольська 16</t>
  </si>
  <si>
    <t xml:space="preserve"> вул. Нікольська 16/18</t>
  </si>
  <si>
    <t>вул.  В. Морська, 44</t>
  </si>
  <si>
    <t>вул. Шевченко, 27</t>
  </si>
  <si>
    <t>вул. Адм. Макарова, 8</t>
  </si>
  <si>
    <t>вул. Адм. Макарова, 8б</t>
  </si>
  <si>
    <t>вул. Адм. Макарова, 26</t>
  </si>
  <si>
    <t>вул. Архітектора Старова, 10</t>
  </si>
  <si>
    <t>вул. Потьомкінська, 141</t>
  </si>
  <si>
    <t>вул. Чкалова, 82</t>
  </si>
  <si>
    <t>вул. Колодязна, 8</t>
  </si>
  <si>
    <t>пр. Центральний, 151А</t>
  </si>
  <si>
    <t>вул. Чкалова, 86</t>
  </si>
  <si>
    <t>вул.Микитенка 3</t>
  </si>
  <si>
    <t>ТОВ "Ліс-Центр-С"</t>
  </si>
  <si>
    <t>пров.Мічуріна 6</t>
  </si>
  <si>
    <t>пр.Героїв України, 95</t>
  </si>
  <si>
    <t>вул. Архитектора Старова , 8б</t>
  </si>
  <si>
    <t xml:space="preserve">ОСББ </t>
  </si>
  <si>
    <t>пр. Центральний, 122</t>
  </si>
  <si>
    <t>пр. Центральний, 138</t>
  </si>
  <si>
    <t>вул. Колодязна, 17</t>
  </si>
  <si>
    <t>вул. Колодязна, 13-а</t>
  </si>
  <si>
    <t>вул. Колодязна, 14</t>
  </si>
  <si>
    <t>черепиця  на шифер</t>
  </si>
  <si>
    <t>вул. Арх. Старова, 6</t>
  </si>
  <si>
    <t>вул.Заводська, 2Г</t>
  </si>
  <si>
    <t xml:space="preserve">шиферна </t>
  </si>
  <si>
    <t>вул.Заводська, 27/4</t>
  </si>
  <si>
    <t>вул.Громадянська, 42</t>
  </si>
  <si>
    <t>вул.Громадянська, 44</t>
  </si>
  <si>
    <t>пр. Центральний, 22-А</t>
  </si>
  <si>
    <t>вул.Озерна, 33</t>
  </si>
  <si>
    <t>вул. Озерна, 37</t>
  </si>
  <si>
    <t>Лазурная, 30Б</t>
  </si>
  <si>
    <t>Лазурная, 30</t>
  </si>
  <si>
    <t>Дачная 7</t>
  </si>
  <si>
    <t>пр.Миру,3</t>
  </si>
  <si>
    <t xml:space="preserve"> м`яка  </t>
  </si>
  <si>
    <t>вул.Миколаївська,4 А</t>
  </si>
  <si>
    <t>вул.Миколаївська,8А</t>
  </si>
  <si>
    <t>вул.1 Лінія,25</t>
  </si>
  <si>
    <t>вул. Передова, 52-б</t>
  </si>
  <si>
    <t>пров.Південний, 30</t>
  </si>
  <si>
    <t>просп.Богоявленський, 6</t>
  </si>
  <si>
    <t>просп.Богоявленський, 8</t>
  </si>
  <si>
    <t>просп.Богоявленський, 18</t>
  </si>
  <si>
    <t>просп.Богоявленський, 20</t>
  </si>
  <si>
    <t>вул. Будівельників, 18В</t>
  </si>
  <si>
    <t>вул. Електронна 68</t>
  </si>
  <si>
    <t>вул. Електронна 70</t>
  </si>
  <si>
    <t>вул. Вінграновского (Энгельса), 56</t>
  </si>
  <si>
    <t>вул. Вінграновского (Энгельса), 45</t>
  </si>
  <si>
    <t>вул. В.Черновола (Гмирьова) ,15</t>
  </si>
  <si>
    <t>вул. Космонавтов, 96</t>
  </si>
  <si>
    <t>пр. Миру,  25а</t>
  </si>
  <si>
    <t>вул. Космонавтів, 148-б</t>
  </si>
  <si>
    <t>пров. Полярний 2-а</t>
  </si>
  <si>
    <t>пров. Полярний 2-Б</t>
  </si>
  <si>
    <t>вул. Космонавтів 57</t>
  </si>
  <si>
    <t>вул. Айвазовського, 11в</t>
  </si>
  <si>
    <t>аул. О. Ольжича (Ленинградська), 1Б</t>
  </si>
  <si>
    <t>вул. О. Ольжича (Ленинградська), 1в</t>
  </si>
  <si>
    <t>вул. Вокзальна, 61</t>
  </si>
  <si>
    <t>вул. Знаменська, 47</t>
  </si>
  <si>
    <t xml:space="preserve">вул. Райдужна,  53 </t>
  </si>
  <si>
    <t xml:space="preserve">вул. Дачна, 44 </t>
  </si>
  <si>
    <t>вул. Бутоми (Курортна), 12</t>
  </si>
  <si>
    <t>технічне обстеження констукцій будівлі</t>
  </si>
  <si>
    <r>
      <t xml:space="preserve">виготовлення техпаспортів  на житлові будинки, у яких створюється ОСББ </t>
    </r>
  </si>
  <si>
    <t>200 ліфтів</t>
  </si>
  <si>
    <t>ремонт випусків каналізації</t>
  </si>
  <si>
    <t>пр. ГероївУкраїни, 20А</t>
  </si>
  <si>
    <t>пр. ГероївУкраїни, 16</t>
  </si>
  <si>
    <t>поточний ремонт шиферної покрівлі, слухових вікон, зливостоків</t>
  </si>
  <si>
    <t>пр. ГероївУкраїни, 18</t>
  </si>
  <si>
    <t>вул.  В. Морська, 50</t>
  </si>
  <si>
    <t>Ремонт шиферної покрівлі</t>
  </si>
  <si>
    <t>вул. Адм. Макарова, 33</t>
  </si>
  <si>
    <t>шиферна/черепиця</t>
  </si>
  <si>
    <t>вул. Арх. Старова, 6а</t>
  </si>
  <si>
    <t>2 п.</t>
  </si>
  <si>
    <t>вул. Арх. Старова, 6в</t>
  </si>
  <si>
    <t>вул. Арх. Старова, 4а</t>
  </si>
  <si>
    <t>вул. Арх. Старова, 4б</t>
  </si>
  <si>
    <t>вул. Арх. Старова, 4в</t>
  </si>
  <si>
    <t>вул. Арх. Старова, 4г</t>
  </si>
  <si>
    <t>вул. Арх. Старова, 4д</t>
  </si>
  <si>
    <t>3 п.</t>
  </si>
  <si>
    <t>вул. Арх. Старова, 4ж</t>
  </si>
  <si>
    <t>ремонт м`якої покрівлі</t>
  </si>
  <si>
    <t>1000 м.п.</t>
  </si>
  <si>
    <t>вул. Садова, 15</t>
  </si>
  <si>
    <t>ремонт системи хол. водопостачання</t>
  </si>
  <si>
    <t>пр. Центральний, 141Б</t>
  </si>
  <si>
    <t>вул. Севастопольська, 61</t>
  </si>
  <si>
    <t>вул. Севастопольська, 66</t>
  </si>
  <si>
    <t>вул. Потьомкінська, 81/83</t>
  </si>
  <si>
    <t>ремонт системи водоввдведення</t>
  </si>
  <si>
    <t>72 м.п.</t>
  </si>
  <si>
    <t>вул. Шнеєрсона, 37</t>
  </si>
  <si>
    <t>вул. Севастопольська, 61а (п. 1)</t>
  </si>
  <si>
    <t>ремонт козирків</t>
  </si>
  <si>
    <t xml:space="preserve">1п. </t>
  </si>
  <si>
    <t>250 м.п.</t>
  </si>
  <si>
    <t>вул. Садова, 11</t>
  </si>
  <si>
    <t>190 м.п.</t>
  </si>
  <si>
    <t>ремонт підїздів</t>
  </si>
  <si>
    <t>вул. Китобоїв, 14</t>
  </si>
  <si>
    <t>130 м.п.</t>
  </si>
  <si>
    <t>вул. 3 Лінія, 17</t>
  </si>
  <si>
    <t>200 м.п.</t>
  </si>
  <si>
    <t xml:space="preserve">вул. 11 Поздовжня, 45  </t>
  </si>
  <si>
    <t>ремонт системи водопостачання та водовідведення (4, 6, 7 п.)</t>
  </si>
  <si>
    <t>80 м.п.</t>
  </si>
  <si>
    <t>300 м. кв.</t>
  </si>
  <si>
    <t>вул. 6 Слобідська,  3</t>
  </si>
  <si>
    <t xml:space="preserve">вул. 6 Слобідська,  5-а </t>
  </si>
  <si>
    <t>пр. Центральный, 166</t>
  </si>
  <si>
    <t>220 м.п.</t>
  </si>
  <si>
    <t>вул. Китобоїв,  2</t>
  </si>
  <si>
    <t>ремонт зливової каналізації</t>
  </si>
  <si>
    <t>вул. Космонавтів, 53 (1,2,3,4 під)</t>
  </si>
  <si>
    <t>ремонт козирків підїздів</t>
  </si>
  <si>
    <t>вул. Південна, 51 (3,4 під)</t>
  </si>
  <si>
    <t xml:space="preserve">3 од. </t>
  </si>
  <si>
    <t xml:space="preserve">ТОВ «Центральний-1» </t>
  </si>
  <si>
    <t>КП «СКП «Гуртожиток»</t>
  </si>
  <si>
    <t>вул. Севастопільська, 15 (кв. 7,8,9,10)</t>
  </si>
  <si>
    <t>VIІ</t>
  </si>
  <si>
    <t>VIІІ</t>
  </si>
  <si>
    <t>Інформаційно-роз'яснювальна робота щодо переваг створення ОСББ</t>
  </si>
  <si>
    <t>Виготовлення печатної продукції</t>
  </si>
  <si>
    <r>
      <t xml:space="preserve">Виготовлення ПКД на 2018 рік </t>
    </r>
  </si>
  <si>
    <t>Капітальний ремонт ліфтів та післяекспертний капітальний ремонт ліфтів</t>
  </si>
  <si>
    <t>у т.ч. у будинках ОСББ:</t>
  </si>
  <si>
    <t>Ремонт  будинку (прибудова, сходи, фасад)</t>
  </si>
  <si>
    <t xml:space="preserve">вул. Потьомкінська, 28 </t>
  </si>
  <si>
    <t>пр. Центральний, 141А</t>
  </si>
  <si>
    <t>ремонт системи хол. водопостачання та міжпанельних швів</t>
  </si>
  <si>
    <t>вул. Севастопольська, 68</t>
  </si>
  <si>
    <t>ремонт системи опалення, міжпанельних швів</t>
  </si>
  <si>
    <t>ремонт покрівлі, системи хол. водопостачання, опалення та електрощитової, козирків, вимощення</t>
  </si>
  <si>
    <t>вул. Садова, 18</t>
  </si>
  <si>
    <t>ремонт покрівлі, вимощення</t>
  </si>
  <si>
    <t xml:space="preserve">вул. Спаська, 62 </t>
  </si>
  <si>
    <t xml:space="preserve">ТОВ "Центральний 1" </t>
  </si>
  <si>
    <t>ремонт підвального перекриття</t>
  </si>
  <si>
    <t>вул. М. Морська, 14 кв. 4</t>
  </si>
  <si>
    <t>ремонт покрівлі, системи водопостачання</t>
  </si>
  <si>
    <t>ремонт фасаду (міжпанельні шви)</t>
  </si>
  <si>
    <t>пр. Миру 26</t>
  </si>
  <si>
    <t>ремонт покрівлі, електромереж (перенесення електрощитової)</t>
  </si>
  <si>
    <t>пр. Мира 44</t>
  </si>
  <si>
    <t>Реконструкція прибудинкової території (огорожа, плитка)</t>
  </si>
  <si>
    <t>1 двір</t>
  </si>
  <si>
    <t>вул. Силікатна, 283</t>
  </si>
  <si>
    <t>Ремонт системи водовідведення</t>
  </si>
  <si>
    <t xml:space="preserve">  вул. Чкалова, 85</t>
  </si>
  <si>
    <t>ремонт мережі теплопостачання</t>
  </si>
  <si>
    <t>пр. ГероївУкраїни, 20Б</t>
  </si>
  <si>
    <t>ремонт системи опалення та водопостачання</t>
  </si>
  <si>
    <t>185 м.п.</t>
  </si>
  <si>
    <t xml:space="preserve">ремонт системи водопостачання та водовідведення </t>
  </si>
  <si>
    <t>375 м.п.</t>
  </si>
  <si>
    <t>вул. Колодязна, 6</t>
  </si>
  <si>
    <t>ТОВ ЖЕК "Центральний-1"</t>
  </si>
  <si>
    <t>Ремонт системи водопостачання та водовідведення</t>
  </si>
  <si>
    <t>вул. Чкалова, 82а</t>
  </si>
  <si>
    <t>пр. Центральний, 94-А</t>
  </si>
  <si>
    <t>ремонт електрощитової</t>
  </si>
  <si>
    <t>вул. Інженерна, 17</t>
  </si>
  <si>
    <t>вул.Севастопольска, 47</t>
  </si>
  <si>
    <t>вул. Чкалова, 58</t>
  </si>
  <si>
    <t>ремонт системи електропостачання</t>
  </si>
  <si>
    <t>1200 м.п.</t>
  </si>
  <si>
    <t>пр. Героїв України, 87 Б</t>
  </si>
  <si>
    <t>пр. Героїв України, 87</t>
  </si>
  <si>
    <t>пр. Героїв України, 4</t>
  </si>
  <si>
    <t>вул. Шосейна, 58</t>
  </si>
  <si>
    <t>ТОВ "Николаевдомсервіс"</t>
  </si>
  <si>
    <t>405 м.п.</t>
  </si>
  <si>
    <t>8 Березня, 14а</t>
  </si>
  <si>
    <t>325 м.п.</t>
  </si>
  <si>
    <t>пр. Центральний, 22</t>
  </si>
  <si>
    <t>вул. Космонавтів, 82</t>
  </si>
  <si>
    <t>заміну вводу електропостачання</t>
  </si>
  <si>
    <t>6. Реставрація, реконструкція житлового фонду</t>
  </si>
  <si>
    <t>вул.Артилерійська 5</t>
  </si>
  <si>
    <t>реставрація будинку (ПКД)</t>
  </si>
  <si>
    <t>вул. Адміральська, 26</t>
  </si>
  <si>
    <t>вул. Нагірна, 73-а</t>
  </si>
  <si>
    <t>реконструкція гуртожитку</t>
  </si>
  <si>
    <t>Реконструкція диспетчерського звязку ліфтів Центрального району</t>
  </si>
  <si>
    <t>Реконструкція диспетчерського звязку ліфтів Заводського  району</t>
  </si>
  <si>
    <t>вул. Океанівська, 36 (3п)</t>
  </si>
  <si>
    <t>вул. Робоча, 11 (2п)</t>
  </si>
  <si>
    <t>вул. Рибна, 1/2 (6п)</t>
  </si>
  <si>
    <t>пр. Богоявленський, 340/1 (1п)</t>
  </si>
  <si>
    <t>вул. Потьомкінська, 141 (2п)</t>
  </si>
  <si>
    <t>пр. Богоявленський, 314/2 (1п)</t>
  </si>
  <si>
    <t>вул. Океанівська, 32В (2п)</t>
  </si>
  <si>
    <t>Адреса об"кту, назва заходу/ фото до початку робіт та по закінченню</t>
  </si>
  <si>
    <t xml:space="preserve">Балансоутримувач та/або </t>
  </si>
  <si>
    <t>Обсяг робіт,послуг,один. Виміру</t>
  </si>
  <si>
    <t>Запланована вартість по кошторису, тис.грн.</t>
  </si>
  <si>
    <t>лютий</t>
  </si>
  <si>
    <t>березень</t>
  </si>
  <si>
    <t>вул. Вокзальна, 49 (2п)</t>
  </si>
  <si>
    <t>Херсонське шосе, 48 (2п)</t>
  </si>
  <si>
    <t>вул. Космонавтів, 152 (3п)</t>
  </si>
  <si>
    <t>вул. Космонавтів, 138-В (ліфтБ)</t>
  </si>
  <si>
    <t>вул. Космонавтів, 124(1п)</t>
  </si>
  <si>
    <t>№133</t>
  </si>
  <si>
    <t>№136</t>
  </si>
  <si>
    <t>№137</t>
  </si>
  <si>
    <t>№139</t>
  </si>
  <si>
    <t>№140</t>
  </si>
  <si>
    <t>№134</t>
  </si>
  <si>
    <t>№135</t>
  </si>
  <si>
    <t>100%</t>
  </si>
  <si>
    <t>ремонт покрівлі (м'яка)</t>
  </si>
  <si>
    <t>ремонт з заміни вікон сходових клітин</t>
  </si>
  <si>
    <t>вул. Архітектора Старова, 4</t>
  </si>
  <si>
    <t>пр. Героїв України, 93А</t>
  </si>
  <si>
    <t>ремонт скатної покрівлі (шифер на профнастил)</t>
  </si>
  <si>
    <t>вул. Обсерваторна, 10</t>
  </si>
  <si>
    <t>вул. Космонавтів, 138Б</t>
  </si>
  <si>
    <t>вул. Космонавтів, 138Г</t>
  </si>
  <si>
    <t>вул. Севастопольська, 3 (предаварійне)</t>
  </si>
  <si>
    <t>вул. Даля, 1 (передаваріне)</t>
  </si>
  <si>
    <t>вул. Заводська, 1 корп.2 (аваріне)</t>
  </si>
  <si>
    <t>вул. Шосейна (Фрунзе), 14</t>
  </si>
  <si>
    <t>ОСББ "Фрунзе, 14"</t>
  </si>
  <si>
    <t>вул. Декабристів, 25</t>
  </si>
  <si>
    <t>ремонт мереж холодного водопостачання/ заміна насоса</t>
  </si>
  <si>
    <t>заміна теплового вводу</t>
  </si>
  <si>
    <t xml:space="preserve"> вул. Лягіна, 30 </t>
  </si>
  <si>
    <t>ремонт системи електропостачання/ пряме абонування</t>
  </si>
  <si>
    <t>вул. Севастопольська, 65</t>
  </si>
  <si>
    <t>ремонт покрівлі, стелі, ДВК</t>
  </si>
  <si>
    <t>Орієнтовний термін виконання</t>
  </si>
  <si>
    <t>березень-вересень</t>
  </si>
  <si>
    <t>квітень-травень</t>
  </si>
  <si>
    <t>протягом року</t>
  </si>
  <si>
    <t>травень-серпень</t>
  </si>
  <si>
    <t>червень-липень</t>
  </si>
  <si>
    <t xml:space="preserve"> міжопалювальний період</t>
  </si>
  <si>
    <t>травень-жовтень</t>
  </si>
  <si>
    <t>ремонт систем водопостачання та водовідведення, вимощення</t>
  </si>
  <si>
    <t>вул. Лазурна, 26А</t>
  </si>
  <si>
    <t>вул. Нікольська, 2 (3п.)</t>
  </si>
  <si>
    <t>№156</t>
  </si>
  <si>
    <t>№157</t>
  </si>
  <si>
    <t>№158</t>
  </si>
  <si>
    <t>№159</t>
  </si>
  <si>
    <t>№160</t>
  </si>
  <si>
    <t>28.02.2017.</t>
  </si>
  <si>
    <t>№222</t>
  </si>
  <si>
    <t>№223</t>
  </si>
  <si>
    <t>№224</t>
  </si>
  <si>
    <t>№225</t>
  </si>
  <si>
    <t>№226</t>
  </si>
  <si>
    <t>№227</t>
  </si>
  <si>
    <t>№228</t>
  </si>
  <si>
    <t>№229</t>
  </si>
  <si>
    <t>217 м. кв.</t>
  </si>
  <si>
    <t>266  м. кв.</t>
  </si>
  <si>
    <t>№230</t>
  </si>
  <si>
    <t>№231</t>
  </si>
  <si>
    <t>№232</t>
  </si>
  <si>
    <t>№260</t>
  </si>
  <si>
    <t>№234</t>
  </si>
  <si>
    <t>№235</t>
  </si>
  <si>
    <t>№236</t>
  </si>
  <si>
    <t>№237</t>
  </si>
  <si>
    <t>№238</t>
  </si>
  <si>
    <t>№239</t>
  </si>
  <si>
    <t>№240</t>
  </si>
  <si>
    <t>№241</t>
  </si>
  <si>
    <t>№242</t>
  </si>
  <si>
    <t>№243</t>
  </si>
  <si>
    <t>№244</t>
  </si>
  <si>
    <t>№245</t>
  </si>
  <si>
    <t>№246</t>
  </si>
  <si>
    <t>№247</t>
  </si>
  <si>
    <t>№248</t>
  </si>
  <si>
    <t>№249</t>
  </si>
  <si>
    <t>вул. Лазурна, 16Г (2п)</t>
  </si>
  <si>
    <t>№261</t>
  </si>
  <si>
    <t>№262</t>
  </si>
  <si>
    <t>№263</t>
  </si>
  <si>
    <t>№264</t>
  </si>
  <si>
    <t>№265</t>
  </si>
  <si>
    <t>№266</t>
  </si>
  <si>
    <t>№267</t>
  </si>
  <si>
    <t>№268</t>
  </si>
  <si>
    <t>№269</t>
  </si>
  <si>
    <t>№270</t>
  </si>
  <si>
    <t>№271</t>
  </si>
  <si>
    <t>№273</t>
  </si>
  <si>
    <t>№272</t>
  </si>
  <si>
    <t>№274</t>
  </si>
  <si>
    <t>№275</t>
  </si>
  <si>
    <t>№276</t>
  </si>
  <si>
    <t>№277</t>
  </si>
  <si>
    <t>№278</t>
  </si>
  <si>
    <t>№279</t>
  </si>
  <si>
    <t>№280</t>
  </si>
  <si>
    <t>№281</t>
  </si>
  <si>
    <t>№282</t>
  </si>
  <si>
    <t>вул. Космонавтів, 148-г</t>
  </si>
  <si>
    <t>ОСББ "Чкалова 60"</t>
  </si>
  <si>
    <t>136 м.кв</t>
  </si>
  <si>
    <t>вул. Декабристів, 67</t>
  </si>
  <si>
    <t>480 м.кв</t>
  </si>
  <si>
    <t>490 м.кв</t>
  </si>
  <si>
    <t>пр. Героїв України, 59-а</t>
  </si>
  <si>
    <t>пр. Героїв України, 10</t>
  </si>
  <si>
    <t>вул. Колодязна, 5 (2п)</t>
  </si>
  <si>
    <t>вул. Лазурна, 40 (2п)</t>
  </si>
  <si>
    <t>вул. Д.Яворницького (Горького), 4</t>
  </si>
  <si>
    <t>вул. Д.Яворницького (Горького), 2</t>
  </si>
  <si>
    <t>вул. Ген. Карпенка, 37</t>
  </si>
  <si>
    <t>вул. Д.Яворницького (Горького), 24</t>
  </si>
  <si>
    <t>61,08 м.кв</t>
  </si>
  <si>
    <t>вул. Д.Яворницького (Горького), 6</t>
  </si>
  <si>
    <t>,</t>
  </si>
  <si>
    <t xml:space="preserve">  </t>
  </si>
  <si>
    <t>№319</t>
  </si>
  <si>
    <t>№321</t>
  </si>
  <si>
    <t>№320</t>
  </si>
  <si>
    <t>32 м.кв.</t>
  </si>
  <si>
    <t>6,12 м.кв.</t>
  </si>
  <si>
    <t>пр. Богоявленский, 49</t>
  </si>
  <si>
    <t>380 м.кв</t>
  </si>
  <si>
    <t>138,1 м.п.</t>
  </si>
  <si>
    <t>128,1 м.п.</t>
  </si>
  <si>
    <t>133,4 м.кв.</t>
  </si>
  <si>
    <t>№330</t>
  </si>
  <si>
    <t>№331</t>
  </si>
  <si>
    <t>№332</t>
  </si>
  <si>
    <t>№333</t>
  </si>
  <si>
    <t>№334</t>
  </si>
  <si>
    <t>№335</t>
  </si>
  <si>
    <t>№336</t>
  </si>
  <si>
    <t>№337</t>
  </si>
  <si>
    <t>№338</t>
  </si>
  <si>
    <t>№339</t>
  </si>
  <si>
    <t>№343</t>
  </si>
  <si>
    <t>№344</t>
  </si>
  <si>
    <t>№345</t>
  </si>
  <si>
    <t>№346</t>
  </si>
  <si>
    <t>№349</t>
  </si>
  <si>
    <t>№350</t>
  </si>
  <si>
    <t>№351</t>
  </si>
  <si>
    <t>№352</t>
  </si>
  <si>
    <t>№353</t>
  </si>
  <si>
    <t>160,0 м.п.</t>
  </si>
  <si>
    <t>316,0 м.кв</t>
  </si>
  <si>
    <t>вул. Космонавтів, 92</t>
  </si>
  <si>
    <t>вул. Космонавтів, 96</t>
  </si>
  <si>
    <t>№379</t>
  </si>
  <si>
    <t>вул. В.Морська, 6А</t>
  </si>
  <si>
    <t>вул. Металургів, 8 (2п.)</t>
  </si>
  <si>
    <t>пр. Богоявленський, 340/1 (2п)</t>
  </si>
  <si>
    <t>вул.Колодязна, 39 (1п)</t>
  </si>
  <si>
    <t>вул. 3 Слобідська, 56А (1п)</t>
  </si>
  <si>
    <t>вул. 6 Слобідська, 9 (2п)</t>
  </si>
  <si>
    <t>вул. Олійника, 1</t>
  </si>
  <si>
    <t>вул. Олійника, 3-а</t>
  </si>
  <si>
    <t>вул. Г.Гонгадзе (Парижської комуни), 30</t>
  </si>
  <si>
    <t xml:space="preserve">вул. Малко-Тернівська (Ульянових),  1 </t>
  </si>
  <si>
    <t>ТОВ "Соляні"-2п/КЕЧ-1п</t>
  </si>
  <si>
    <t>Реєстр 2</t>
  </si>
  <si>
    <t>вул. Електронна, 68 (2п)</t>
  </si>
  <si>
    <t>вул. 11 Поздовжня, 31-А (п.1, 2)</t>
  </si>
  <si>
    <t>вул. Заводська, 35/3</t>
  </si>
  <si>
    <t>шиферна покрівля та вимощення</t>
  </si>
  <si>
    <t>350 м.кв.</t>
  </si>
  <si>
    <t>ремонт підїздів з заміною вікон сходових клітин</t>
  </si>
  <si>
    <t>187,5 м.кв.</t>
  </si>
  <si>
    <t>вул.Лазурна, 42А (2п)</t>
  </si>
  <si>
    <t>вул. Крилова, 56 (1п)</t>
  </si>
  <si>
    <t>вул.Корабелів, 4 (4п)</t>
  </si>
  <si>
    <t>вул. Океанівська, 24 (1п)</t>
  </si>
  <si>
    <t>вул.Лазурна, 18Б (4п)</t>
  </si>
  <si>
    <t>вул.Озерна, 11 (4п)</t>
  </si>
  <si>
    <t>вул. Лазурна, 24Б (1п)</t>
  </si>
  <si>
    <t>вул. Лазурна,42 (2п)</t>
  </si>
  <si>
    <t>вул. Лазурна,10В (4п)</t>
  </si>
  <si>
    <t>вул. Крилова, 38В (2п.)</t>
  </si>
  <si>
    <t>вул. Лазурна,28 (1п)</t>
  </si>
  <si>
    <t>вул. Київська, 2</t>
  </si>
  <si>
    <t>вул. Озерна, 3 (3п.)</t>
  </si>
  <si>
    <t>пр. Богоявленський, 325/2 (пас.)</t>
  </si>
  <si>
    <t xml:space="preserve">вул. Чкалова, 112 </t>
  </si>
  <si>
    <t>пр. Героїв України, 14</t>
  </si>
  <si>
    <t>вул. Московська, 13</t>
  </si>
  <si>
    <t>вул. Фалеєвська, 17 (флігель)</t>
  </si>
  <si>
    <t>поточний ремонт шиферної покрівлі (флігель)</t>
  </si>
  <si>
    <t>200 м.кв.</t>
  </si>
  <si>
    <t>ФОП Новіков О.П.</t>
  </si>
  <si>
    <t>ОСББ "Електрона 70"</t>
  </si>
  <si>
    <t>№383</t>
  </si>
  <si>
    <t>№384</t>
  </si>
  <si>
    <t>№385</t>
  </si>
  <si>
    <t>№386</t>
  </si>
  <si>
    <t>№387</t>
  </si>
  <si>
    <t>№388</t>
  </si>
  <si>
    <t>№389</t>
  </si>
  <si>
    <t>ЖКП ММР "Південь"/ОСББ переходит</t>
  </si>
  <si>
    <t>ОСББ Метеор"</t>
  </si>
  <si>
    <t>ремонт житлового будинку (єтажний перенос труби канализации)</t>
  </si>
  <si>
    <t>№414</t>
  </si>
  <si>
    <t>перехідний 2016 рік</t>
  </si>
  <si>
    <t>№415</t>
  </si>
  <si>
    <t>№422</t>
  </si>
  <si>
    <t>№424</t>
  </si>
  <si>
    <t>№443</t>
  </si>
  <si>
    <t>вул. Погранична, 238</t>
  </si>
  <si>
    <t>вул. Погранична, 248А</t>
  </si>
  <si>
    <t>пр. Героїв України, 45</t>
  </si>
  <si>
    <t>пр. Героїв України, 73</t>
  </si>
  <si>
    <t>пр. Героїв України, 85</t>
  </si>
  <si>
    <t>пр. Героїв України, 47А</t>
  </si>
  <si>
    <t>пр. Героїв України, 51</t>
  </si>
  <si>
    <t>пр. Героїв України, 49</t>
  </si>
  <si>
    <t>пр. Героїв України, 59</t>
  </si>
  <si>
    <t>пр. Героїв України, 47</t>
  </si>
  <si>
    <t>пр. Героїв України, 77</t>
  </si>
  <si>
    <t>Колодязна,15-а</t>
  </si>
  <si>
    <t>Каса по актам, грн.</t>
  </si>
  <si>
    <t>реконструкція нежитлових приміщень під житло</t>
  </si>
  <si>
    <t xml:space="preserve"> вул. Вокзальна, 59 </t>
  </si>
  <si>
    <t xml:space="preserve">вул. Знаменська, 43 </t>
  </si>
  <si>
    <t xml:space="preserve">вул. Чкалова, 84 </t>
  </si>
  <si>
    <t xml:space="preserve">вул. Спаська, 14 </t>
  </si>
  <si>
    <t xml:space="preserve">вул. Мічуріна, 7 </t>
  </si>
  <si>
    <t>вул. Новозаводська, 4 (кв. 132 координати)</t>
  </si>
  <si>
    <t>вул. Крилова, 48</t>
  </si>
  <si>
    <t xml:space="preserve"> вул. Фалеєвська, 24</t>
  </si>
  <si>
    <t>№463</t>
  </si>
  <si>
    <t>№464</t>
  </si>
  <si>
    <t>№465</t>
  </si>
  <si>
    <t>№466</t>
  </si>
  <si>
    <t>№467</t>
  </si>
  <si>
    <t>№474</t>
  </si>
  <si>
    <t>№475</t>
  </si>
  <si>
    <t>№476</t>
  </si>
  <si>
    <t>№477</t>
  </si>
  <si>
    <t>№478</t>
  </si>
  <si>
    <t>№479</t>
  </si>
  <si>
    <t>№480</t>
  </si>
  <si>
    <t>№481</t>
  </si>
  <si>
    <t>№482</t>
  </si>
  <si>
    <t>№470</t>
  </si>
  <si>
    <t>№471</t>
  </si>
  <si>
    <t>в роботі</t>
  </si>
  <si>
    <t>пров. Парусний, 5</t>
  </si>
  <si>
    <t>ОСББ"Парусний буд.5, буд.7"</t>
  </si>
  <si>
    <t>пров. Парусний, 7</t>
  </si>
  <si>
    <t>вул. Колодязна, 16-20</t>
  </si>
  <si>
    <t>ремонт тротуару прибудинкової території</t>
  </si>
  <si>
    <t>14,5 м.кв</t>
  </si>
  <si>
    <t>ремонт тепломережі елеваторного вузла</t>
  </si>
  <si>
    <t>вул. Г. Петрової, 3 (4п.)</t>
  </si>
  <si>
    <t>ЖЕК/ОСББ</t>
  </si>
  <si>
    <t>пр.Корабелів, 16 (пасаж, вант)</t>
  </si>
  <si>
    <t>вул. Безіменна,101</t>
  </si>
  <si>
    <t>пров. Кобера, 13А</t>
  </si>
  <si>
    <t>поточ. ремонт кабелю до ж/б</t>
  </si>
  <si>
    <t>№501</t>
  </si>
  <si>
    <t>№502</t>
  </si>
  <si>
    <t>№503</t>
  </si>
  <si>
    <t>№504</t>
  </si>
  <si>
    <t>№525</t>
  </si>
  <si>
    <t>№547</t>
  </si>
  <si>
    <t>№548</t>
  </si>
  <si>
    <t>№549</t>
  </si>
  <si>
    <t>№550</t>
  </si>
  <si>
    <t>№551</t>
  </si>
  <si>
    <t>№552</t>
  </si>
  <si>
    <t>№553</t>
  </si>
  <si>
    <t>№554</t>
  </si>
  <si>
    <t>№555</t>
  </si>
  <si>
    <t>вул. Адм. Макарова, 8г</t>
  </si>
  <si>
    <t>вул. Сінна,44</t>
  </si>
  <si>
    <t>№590</t>
  </si>
  <si>
    <t>№589</t>
  </si>
  <si>
    <t>86 м.п.</t>
  </si>
  <si>
    <t>64 м.п</t>
  </si>
  <si>
    <t>ремонт електромереж, пр.абон</t>
  </si>
  <si>
    <t>ремонт електромереж, пр.аб</t>
  </si>
  <si>
    <t>травень-червень</t>
  </si>
  <si>
    <t xml:space="preserve">вул. Радісна, 5 </t>
  </si>
  <si>
    <t>ремонт системи опалення з установкою ІТП</t>
  </si>
  <si>
    <t>Поточний ремонт  у житлових будинках за депутатськи кошти</t>
  </si>
  <si>
    <t>68,64 м.кв</t>
  </si>
  <si>
    <t>пр. Центральний, 29</t>
  </si>
  <si>
    <t>22,88 м.кв</t>
  </si>
  <si>
    <t>вул. 8 Поперечна, 1</t>
  </si>
  <si>
    <t>45,76 м.кв</t>
  </si>
  <si>
    <t>вул. Шосейна, 84</t>
  </si>
  <si>
    <t>60,06 м.кв</t>
  </si>
  <si>
    <t>11,44  м.кв</t>
  </si>
  <si>
    <t>№598</t>
  </si>
  <si>
    <t>пров. Кур'єрський, 4А</t>
  </si>
  <si>
    <t>технічне обстеження перекриття</t>
  </si>
  <si>
    <t>вул. В.Чорновола (Гмирьова) ,13</t>
  </si>
  <si>
    <t>Процедура закупівлі 23.05.17</t>
  </si>
  <si>
    <t>вул. Сінна, 31</t>
  </si>
  <si>
    <t>вул. Південна, 52 (1-4 п., 5-7 п.)</t>
  </si>
  <si>
    <t>21,4 м.п.</t>
  </si>
  <si>
    <t>17.05 погодж договору</t>
  </si>
  <si>
    <t>Реєстр 3</t>
  </si>
  <si>
    <t>вул. Лазурна, 2Б (1п.)</t>
  </si>
  <si>
    <t>вул. Лазурна, 16А (1п.)</t>
  </si>
  <si>
    <t>вул. Колодязна, 5Б (2п.)</t>
  </si>
  <si>
    <t>вул. Колодязна, 3А (2п.)</t>
  </si>
  <si>
    <t>вул. Колодязна, 6 (2п.)</t>
  </si>
  <si>
    <t>вул. Океанівська, 32 (3п)</t>
  </si>
  <si>
    <t>вул. 6 Слобідська, 1 (1п)</t>
  </si>
  <si>
    <t>вул. Ген. Карпенко, 2/1 (6п.)</t>
  </si>
  <si>
    <t>пр. Центральний, 152 (3п.)</t>
  </si>
  <si>
    <t>пр. Центральний, 16 (2п.)</t>
  </si>
  <si>
    <t>пр. Центральний, 16 (1п.)</t>
  </si>
  <si>
    <t>пр. Центральний, 16 (3п.)</t>
  </si>
  <si>
    <t>вул. Лазурна, 2Б (2п.)</t>
  </si>
  <si>
    <t>вул. Лазурна, 4В (1п.)</t>
  </si>
  <si>
    <t>вул. Робоча, 11 (1п)</t>
  </si>
  <si>
    <t xml:space="preserve"> погодж договору</t>
  </si>
  <si>
    <t>оформлення договору</t>
  </si>
  <si>
    <t>виготовлення ПКД</t>
  </si>
  <si>
    <t xml:space="preserve">Процедура закупівлі </t>
  </si>
  <si>
    <t>травень-липень</t>
  </si>
  <si>
    <t>вул. Арх. Старова, 8а</t>
  </si>
  <si>
    <t xml:space="preserve"> 30.03 отказ ОСББ</t>
  </si>
  <si>
    <t>квітень-липень</t>
  </si>
  <si>
    <t>50%, виконано откач. води щоденно</t>
  </si>
  <si>
    <t xml:space="preserve"> додаткові роботи, обстеження</t>
  </si>
  <si>
    <t>червень-жовтень</t>
  </si>
  <si>
    <t xml:space="preserve"> на пректуванні</t>
  </si>
  <si>
    <t xml:space="preserve"> на експертизі</t>
  </si>
  <si>
    <t>на проектуванні</t>
  </si>
  <si>
    <t>уточнення ПКД</t>
  </si>
  <si>
    <t xml:space="preserve"> оформл договору підряду</t>
  </si>
  <si>
    <t>виготовлено ПКД</t>
  </si>
  <si>
    <t>оформлення договору підряду</t>
  </si>
  <si>
    <t xml:space="preserve">Лазурная, 4 </t>
  </si>
  <si>
    <t>погодження договору підряду</t>
  </si>
  <si>
    <t>на обстеженні</t>
  </si>
  <si>
    <t>оточнення обємів , додаткове виготовлення проекту</t>
  </si>
  <si>
    <t>червень-серпень</t>
  </si>
  <si>
    <t>на проектувавнні</t>
  </si>
  <si>
    <t xml:space="preserve">пр. Центральний, 6 </t>
  </si>
  <si>
    <t>червень-вересень</t>
  </si>
  <si>
    <t xml:space="preserve">пров.Парусний, 11 </t>
  </si>
  <si>
    <t>червень- серпень</t>
  </si>
  <si>
    <t>закупівля матеріалів</t>
  </si>
  <si>
    <t>обстеження</t>
  </si>
  <si>
    <t>вул. Арх.Старова, 12 (утеплення)</t>
  </si>
  <si>
    <t>переоформлення ПКД</t>
  </si>
  <si>
    <t>уточнення об'ємів</t>
  </si>
  <si>
    <t xml:space="preserve">вул. Архітектора Старова, 4г </t>
  </si>
  <si>
    <t>на пректуванні</t>
  </si>
  <si>
    <r>
      <t xml:space="preserve">вул. Севастопольська, 13 (кв. 6,7,8,9,10,12,13) </t>
    </r>
  </si>
  <si>
    <r>
      <t>вул. Авангардна, 49 (3 п.)</t>
    </r>
    <r>
      <rPr>
        <sz val="10"/>
        <color indexed="8"/>
        <rFont val="Times New Roman"/>
        <family val="1"/>
      </rPr>
      <t>-</t>
    </r>
    <r>
      <rPr>
        <i/>
        <sz val="10"/>
        <color indexed="8"/>
        <rFont val="Times New Roman"/>
        <family val="1"/>
      </rPr>
      <t>замена 19.04 вместо пр. Богоявленський, 4</t>
    </r>
  </si>
  <si>
    <t>ремонт мережі холод.водопостачання та каналізації</t>
  </si>
  <si>
    <t>ремонт під'їздів+ откоси</t>
  </si>
  <si>
    <r>
      <t>ремонт під'їздів+</t>
    </r>
    <r>
      <rPr>
        <u val="single"/>
        <sz val="12"/>
        <color indexed="8"/>
        <rFont val="Times New Roman"/>
        <family val="1"/>
      </rPr>
      <t xml:space="preserve"> откоси+криша мяка</t>
    </r>
  </si>
  <si>
    <t>вул. Чкалова, 60 (30.03 ОСББ отказ, будет замена адреса)</t>
  </si>
  <si>
    <r>
      <rPr>
        <u val="single"/>
        <sz val="12"/>
        <color indexed="8"/>
        <rFont val="Times New Roman"/>
        <family val="1"/>
      </rPr>
      <t>ремонт системи хол. водопостачання та водовідведення,</t>
    </r>
    <r>
      <rPr>
        <sz val="12"/>
        <color indexed="8"/>
        <rFont val="Times New Roman"/>
        <family val="1"/>
      </rPr>
      <t xml:space="preserve"> без вимощення</t>
    </r>
  </si>
  <si>
    <t>ремонт системи опалення+потреба ремонту мережі водопостачання</t>
  </si>
  <si>
    <t>вул. Безіменна, 78  (28.04 замена с Безімен.99-к/р 2015, лист депутата)</t>
  </si>
  <si>
    <t>пр. Центральний, 96 (Дом художника)</t>
  </si>
  <si>
    <t>шиферна +ДВК</t>
  </si>
  <si>
    <r>
      <t xml:space="preserve">5. Капітальний ремонт інженерних мереж </t>
    </r>
    <r>
      <rPr>
        <b/>
        <u val="single"/>
        <sz val="12"/>
        <color indexed="8"/>
        <rFont val="Times New Roman"/>
        <family val="1"/>
      </rPr>
      <t>до</t>
    </r>
    <r>
      <rPr>
        <b/>
        <sz val="12"/>
        <color indexed="8"/>
        <rFont val="Times New Roman"/>
        <family val="1"/>
      </rPr>
      <t xml:space="preserve"> житлових будинків  </t>
    </r>
  </si>
  <si>
    <t>План утримання та капітального ремонту житлового фонду міста Миколаєва (пообєктний) у 2017 році згідно доведених граничних лімітів (замовник робіт Департамент ЖКГ) станом на 18.05.2017</t>
  </si>
  <si>
    <t>липень-вересень</t>
  </si>
  <si>
    <t>укладено договір</t>
  </si>
  <si>
    <t>серпень-вересень</t>
  </si>
  <si>
    <t>зливостоки не приступали чекають вивільнення  дворика мещканцями</t>
  </si>
  <si>
    <t>оформленя договору підряду</t>
  </si>
  <si>
    <t>червень- липень</t>
  </si>
  <si>
    <t xml:space="preserve"> процедура "PROZORRO"</t>
  </si>
  <si>
    <t>липень-листопад</t>
  </si>
  <si>
    <t xml:space="preserve">вул. Погранична, 69 </t>
  </si>
  <si>
    <t>липень-серпень</t>
  </si>
  <si>
    <t>процедура "PROZORRO"</t>
  </si>
  <si>
    <t>вул.Малко-Тернівська, 75</t>
  </si>
  <si>
    <t xml:space="preserve">вул.В.Морська, 11 </t>
  </si>
  <si>
    <t>лютий-червень</t>
  </si>
  <si>
    <t>ремонт покрівлі, мереж холодного водопостачання</t>
  </si>
  <si>
    <t>укладено договір підряду</t>
  </si>
  <si>
    <t xml:space="preserve">ремонт електромереж </t>
  </si>
  <si>
    <t>обстеження, визначення об'ємів</t>
  </si>
  <si>
    <t>обстеження, виготовлення ПКД</t>
  </si>
  <si>
    <t>Поточний ремонт сходів (пандусів)</t>
  </si>
  <si>
    <t xml:space="preserve">Поточний ремонт димовантканалів 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</si>
</sst>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00"/>
    <numFmt numFmtId="202" formatCode="0.0000"/>
    <numFmt numFmtId="203" formatCode="#,##0.00_р_."/>
    <numFmt numFmtId="204" formatCode="0.000"/>
    <numFmt numFmtId="205" formatCode="#,##0.0"/>
    <numFmt numFmtId="206" formatCode="#,##0.00\ [$грн.-422];[Red]\-#,##0.00\ [$грн.-422]"/>
    <numFmt numFmtId="207" formatCode="#,##0.00_ ;[Red]\-#,##0.00\ "/>
    <numFmt numFmtId="208" formatCode="[$-FC19]d\ mmmm\ yyyy\ &quot;г.&quot;"/>
    <numFmt numFmtId="209" formatCode="[$-419]d\ mmm;@"/>
    <numFmt numFmtId="210" formatCode="_-* #,##0.000_р_._-;\-* #,##0.000_р_._-;_-* &quot;-&quot;??_р_._-;_-@_-"/>
    <numFmt numFmtId="211" formatCode="_-* #,##0.0_р_._-;\-* #,##0.0_р_._-;_-* &quot;-&quot;??_р_._-;_-@_-"/>
    <numFmt numFmtId="212" formatCode="#,##0.000"/>
    <numFmt numFmtId="213" formatCode="[$-422]d\ mmmm\ yyyy&quot; р.&quot;"/>
    <numFmt numFmtId="214" formatCode="mmm/yyyy"/>
    <numFmt numFmtId="215" formatCode="#,##0.0000"/>
    <numFmt numFmtId="216" formatCode="dd/mm/yy;@"/>
    <numFmt numFmtId="217" formatCode="#,##0.00000"/>
    <numFmt numFmtId="218" formatCode="#,##0.000000"/>
    <numFmt numFmtId="219" formatCode="d/m;@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4"/>
      <name val="Arial Cyr"/>
      <family val="0"/>
    </font>
    <font>
      <sz val="10"/>
      <color indexed="17"/>
      <name val="Times New Roman"/>
      <family val="1"/>
    </font>
    <font>
      <sz val="11"/>
      <color indexed="17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sz val="10"/>
      <color rgb="FFFF0000"/>
      <name val="Arial Cyr"/>
      <family val="0"/>
    </font>
    <font>
      <sz val="10"/>
      <color theme="1"/>
      <name val="Times New Roman"/>
      <family val="1"/>
    </font>
    <font>
      <b/>
      <sz val="10"/>
      <color theme="1"/>
      <name val="Arial Cyr"/>
      <family val="0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 wrapText="1" shrinkToFit="1"/>
    </xf>
    <xf numFmtId="2" fontId="0" fillId="0" borderId="10" xfId="0" applyNumberFormat="1" applyFill="1" applyBorder="1" applyAlignment="1">
      <alignment horizontal="center" vertical="center" wrapText="1" shrinkToFit="1"/>
    </xf>
    <xf numFmtId="1" fontId="0" fillId="0" borderId="10" xfId="0" applyNumberForma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205" fontId="0" fillId="0" borderId="10" xfId="0" applyNumberForma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10" xfId="0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205" fontId="18" fillId="0" borderId="10" xfId="0" applyNumberFormat="1" applyFont="1" applyFill="1" applyBorder="1" applyAlignment="1">
      <alignment horizontal="center"/>
    </xf>
    <xf numFmtId="205" fontId="0" fillId="0" borderId="0" xfId="0" applyNumberForma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4" fontId="18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18" fillId="8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 vertical="center" wrapText="1" shrinkToFit="1"/>
    </xf>
    <xf numFmtId="2" fontId="18" fillId="0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4" fontId="0" fillId="0" borderId="10" xfId="0" applyNumberFormat="1" applyFill="1" applyBorder="1" applyAlignment="1">
      <alignment horizontal="center"/>
    </xf>
    <xf numFmtId="14" fontId="18" fillId="0" borderId="10" xfId="0" applyNumberFormat="1" applyFont="1" applyFill="1" applyBorder="1" applyAlignment="1">
      <alignment horizontal="center" vertical="center" wrapText="1" shrinkToFit="1"/>
    </xf>
    <xf numFmtId="0" fontId="18" fillId="24" borderId="10" xfId="0" applyFont="1" applyFill="1" applyBorder="1" applyAlignment="1">
      <alignment horizontal="center"/>
    </xf>
    <xf numFmtId="0" fontId="0" fillId="12" borderId="10" xfId="0" applyFill="1" applyBorder="1" applyAlignment="1">
      <alignment horizontal="center" vertical="center" wrapText="1" shrinkToFit="1"/>
    </xf>
    <xf numFmtId="2" fontId="0" fillId="12" borderId="10" xfId="0" applyNumberFormat="1" applyFill="1" applyBorder="1" applyAlignment="1">
      <alignment horizontal="center" vertical="center" wrapText="1" shrinkToFit="1"/>
    </xf>
    <xf numFmtId="1" fontId="0" fillId="12" borderId="10" xfId="0" applyNumberFormat="1" applyFill="1" applyBorder="1" applyAlignment="1">
      <alignment horizontal="center" vertical="center" wrapText="1" shrinkToFit="1"/>
    </xf>
    <xf numFmtId="0" fontId="0" fillId="12" borderId="10" xfId="0" applyFill="1" applyBorder="1" applyAlignment="1">
      <alignment horizontal="center"/>
    </xf>
    <xf numFmtId="0" fontId="0" fillId="8" borderId="10" xfId="0" applyFill="1" applyBorder="1" applyAlignment="1">
      <alignment horizontal="center" vertical="center" wrapText="1" shrinkToFit="1"/>
    </xf>
    <xf numFmtId="2" fontId="0" fillId="8" borderId="10" xfId="0" applyNumberFormat="1" applyFill="1" applyBorder="1" applyAlignment="1">
      <alignment horizontal="center" vertical="center" wrapText="1" shrinkToFit="1"/>
    </xf>
    <xf numFmtId="1" fontId="0" fillId="8" borderId="10" xfId="0" applyNumberFormat="1" applyFill="1" applyBorder="1" applyAlignment="1">
      <alignment horizontal="center" vertical="center" wrapText="1" shrinkToFit="1"/>
    </xf>
    <xf numFmtId="0" fontId="0" fillId="8" borderId="10" xfId="0" applyFill="1" applyBorder="1" applyAlignment="1">
      <alignment horizontal="center"/>
    </xf>
    <xf numFmtId="0" fontId="18" fillId="12" borderId="10" xfId="0" applyFont="1" applyFill="1" applyBorder="1" applyAlignment="1">
      <alignment horizontal="center"/>
    </xf>
    <xf numFmtId="0" fontId="18" fillId="8" borderId="10" xfId="0" applyFont="1" applyFill="1" applyBorder="1" applyAlignment="1">
      <alignment horizontal="center" vertical="center" wrapText="1" shrinkToFit="1"/>
    </xf>
    <xf numFmtId="0" fontId="18" fillId="8" borderId="10" xfId="0" applyFont="1" applyFill="1" applyBorder="1" applyAlignment="1">
      <alignment horizontal="center"/>
    </xf>
    <xf numFmtId="0" fontId="18" fillId="8" borderId="11" xfId="0" applyFont="1" applyFill="1" applyBorder="1" applyAlignment="1">
      <alignment horizontal="center"/>
    </xf>
    <xf numFmtId="2" fontId="0" fillId="8" borderId="10" xfId="0" applyNumberFormat="1" applyFill="1" applyBorder="1" applyAlignment="1">
      <alignment horizontal="center"/>
    </xf>
    <xf numFmtId="205" fontId="0" fillId="8" borderId="10" xfId="0" applyNumberFormat="1" applyFill="1" applyBorder="1" applyAlignment="1">
      <alignment horizontal="center"/>
    </xf>
    <xf numFmtId="2" fontId="0" fillId="12" borderId="10" xfId="0" applyNumberFormat="1" applyFill="1" applyBorder="1" applyAlignment="1">
      <alignment horizontal="center"/>
    </xf>
    <xf numFmtId="205" fontId="0" fillId="12" borderId="10" xfId="0" applyNumberFormat="1" applyFill="1" applyBorder="1" applyAlignment="1">
      <alignment horizontal="center"/>
    </xf>
    <xf numFmtId="1" fontId="18" fillId="12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 shrinkToFit="1"/>
    </xf>
    <xf numFmtId="4" fontId="0" fillId="24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wrapText="1"/>
    </xf>
    <xf numFmtId="0" fontId="0" fillId="0" borderId="0" xfId="0" applyFill="1" applyAlignment="1">
      <alignment horizontal="center" wrapText="1"/>
    </xf>
    <xf numFmtId="2" fontId="0" fillId="0" borderId="10" xfId="0" applyNumberFormat="1" applyFont="1" applyFill="1" applyBorder="1" applyAlignment="1">
      <alignment horizontal="center"/>
    </xf>
    <xf numFmtId="205" fontId="0" fillId="0" borderId="10" xfId="0" applyNumberFormat="1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14" fontId="18" fillId="3" borderId="10" xfId="0" applyNumberFormat="1" applyFon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4" fontId="18" fillId="12" borderId="10" xfId="0" applyNumberFormat="1" applyFont="1" applyFill="1" applyBorder="1" applyAlignment="1">
      <alignment horizontal="center"/>
    </xf>
    <xf numFmtId="4" fontId="18" fillId="8" borderId="10" xfId="0" applyNumberFormat="1" applyFont="1" applyFill="1" applyBorder="1" applyAlignment="1">
      <alignment horizontal="center"/>
    </xf>
    <xf numFmtId="4" fontId="0" fillId="24" borderId="0" xfId="0" applyNumberFormat="1" applyFill="1" applyAlignment="1">
      <alignment horizontal="center"/>
    </xf>
    <xf numFmtId="4" fontId="0" fillId="0" borderId="10" xfId="0" applyNumberFormat="1" applyFill="1" applyBorder="1" applyAlignment="1">
      <alignment horizontal="center" vertical="center" wrapText="1" shrinkToFit="1"/>
    </xf>
    <xf numFmtId="4" fontId="0" fillId="12" borderId="10" xfId="0" applyNumberFormat="1" applyFill="1" applyBorder="1" applyAlignment="1">
      <alignment horizontal="center" vertical="center" wrapText="1" shrinkToFit="1"/>
    </xf>
    <xf numFmtId="4" fontId="0" fillId="8" borderId="10" xfId="0" applyNumberFormat="1" applyFill="1" applyBorder="1" applyAlignment="1">
      <alignment horizontal="center" vertical="center" wrapText="1" shrinkToFit="1"/>
    </xf>
    <xf numFmtId="4" fontId="0" fillId="8" borderId="10" xfId="0" applyNumberForma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12" borderId="10" xfId="0" applyNumberFormat="1" applyFill="1" applyBorder="1" applyAlignment="1">
      <alignment horizontal="center"/>
    </xf>
    <xf numFmtId="4" fontId="0" fillId="3" borderId="10" xfId="0" applyNumberForma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10" xfId="0" applyNumberFormat="1" applyFill="1" applyBorder="1" applyAlignment="1">
      <alignment horizontal="center" vertical="center" wrapText="1" shrinkToFit="1"/>
    </xf>
    <xf numFmtId="2" fontId="0" fillId="25" borderId="10" xfId="0" applyNumberForma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14" fontId="18" fillId="0" borderId="10" xfId="0" applyNumberFormat="1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0" fontId="23" fillId="26" borderId="10" xfId="0" applyFont="1" applyFill="1" applyBorder="1" applyAlignment="1">
      <alignment horizontal="center"/>
    </xf>
    <xf numFmtId="1" fontId="0" fillId="26" borderId="10" xfId="0" applyNumberFormat="1" applyFont="1" applyFill="1" applyBorder="1" applyAlignment="1">
      <alignment horizontal="center"/>
    </xf>
    <xf numFmtId="4" fontId="40" fillId="0" borderId="10" xfId="0" applyNumberFormat="1" applyFont="1" applyFill="1" applyBorder="1" applyAlignment="1">
      <alignment horizontal="center" vertical="center" wrapText="1" shrinkToFit="1"/>
    </xf>
    <xf numFmtId="204" fontId="40" fillId="0" borderId="10" xfId="0" applyNumberFormat="1" applyFont="1" applyFill="1" applyBorder="1" applyAlignment="1">
      <alignment horizontal="center" vertical="center" wrapText="1"/>
    </xf>
    <xf numFmtId="204" fontId="40" fillId="0" borderId="10" xfId="0" applyNumberFormat="1" applyFont="1" applyFill="1" applyBorder="1" applyAlignment="1">
      <alignment horizontal="center" vertical="center" wrapText="1" shrinkToFit="1"/>
    </xf>
    <xf numFmtId="3" fontId="40" fillId="0" borderId="10" xfId="0" applyNumberFormat="1" applyFont="1" applyFill="1" applyBorder="1" applyAlignment="1">
      <alignment horizontal="center" vertical="center" wrapText="1" shrinkToFit="1"/>
    </xf>
    <xf numFmtId="204" fontId="40" fillId="0" borderId="10" xfId="0" applyNumberFormat="1" applyFont="1" applyFill="1" applyBorder="1" applyAlignment="1">
      <alignment horizontal="center" vertical="center"/>
    </xf>
    <xf numFmtId="204" fontId="40" fillId="0" borderId="12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 shrinkToFi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left" vertical="center" wrapText="1" shrinkToFi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wrapText="1" shrinkToFit="1"/>
    </xf>
    <xf numFmtId="9" fontId="40" fillId="0" borderId="10" xfId="0" applyNumberFormat="1" applyFont="1" applyFill="1" applyBorder="1" applyAlignment="1">
      <alignment horizontal="center" vertical="center" wrapText="1" shrinkToFit="1"/>
    </xf>
    <xf numFmtId="2" fontId="41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left" vertical="center" wrapText="1" shrinkToFit="1"/>
    </xf>
    <xf numFmtId="0" fontId="42" fillId="0" borderId="10" xfId="0" applyFont="1" applyFill="1" applyBorder="1" applyAlignment="1">
      <alignment horizontal="center" vertical="center" wrapText="1" shrinkToFit="1"/>
    </xf>
    <xf numFmtId="0" fontId="43" fillId="0" borderId="10" xfId="0" applyFont="1" applyFill="1" applyBorder="1" applyAlignment="1">
      <alignment horizontal="center" vertical="center" wrapText="1" shrinkToFit="1"/>
    </xf>
    <xf numFmtId="14" fontId="0" fillId="0" borderId="10" xfId="0" applyNumberFormat="1" applyFont="1" applyFill="1" applyBorder="1" applyAlignment="1">
      <alignment horizontal="center" vertical="center" wrapText="1" shrinkToFit="1"/>
    </xf>
    <xf numFmtId="0" fontId="44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4" fillId="24" borderId="10" xfId="0" applyFont="1" applyFill="1" applyBorder="1" applyAlignment="1">
      <alignment horizontal="center"/>
    </xf>
    <xf numFmtId="3" fontId="18" fillId="12" borderId="10" xfId="0" applyNumberFormat="1" applyFont="1" applyFill="1" applyBorder="1" applyAlignment="1">
      <alignment horizontal="center"/>
    </xf>
    <xf numFmtId="9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 shrinkToFit="1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49" fontId="40" fillId="0" borderId="10" xfId="0" applyNumberFormat="1" applyFont="1" applyFill="1" applyBorder="1" applyAlignment="1">
      <alignment horizontal="center" vertical="center" wrapText="1" shrinkToFit="1"/>
    </xf>
    <xf numFmtId="1" fontId="45" fillId="0" borderId="10" xfId="0" applyNumberFormat="1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 shrinkToFit="1"/>
    </xf>
    <xf numFmtId="1" fontId="40" fillId="0" borderId="10" xfId="0" applyNumberFormat="1" applyFont="1" applyFill="1" applyBorder="1" applyAlignment="1">
      <alignment horizontal="center" vertical="center"/>
    </xf>
    <xf numFmtId="0" fontId="45" fillId="0" borderId="13" xfId="0" applyNumberFormat="1" applyFont="1" applyFill="1" applyBorder="1" applyAlignment="1">
      <alignment horizontal="center" vertical="center" wrapText="1" shrinkToFit="1"/>
    </xf>
    <xf numFmtId="204" fontId="45" fillId="0" borderId="10" xfId="0" applyNumberFormat="1" applyFont="1" applyFill="1" applyBorder="1" applyAlignment="1">
      <alignment horizontal="center" vertical="center" wrapText="1" shrinkToFit="1"/>
    </xf>
    <xf numFmtId="2" fontId="40" fillId="0" borderId="10" xfId="0" applyNumberFormat="1" applyFont="1" applyFill="1" applyBorder="1" applyAlignment="1">
      <alignment horizontal="center" vertical="center" wrapText="1" shrinkToFit="1"/>
    </xf>
    <xf numFmtId="2" fontId="40" fillId="0" borderId="10" xfId="0" applyNumberFormat="1" applyFont="1" applyFill="1" applyBorder="1" applyAlignment="1">
      <alignment horizontal="center" wrapText="1" shrinkToFit="1"/>
    </xf>
    <xf numFmtId="1" fontId="40" fillId="0" borderId="13" xfId="0" applyNumberFormat="1" applyFont="1" applyFill="1" applyBorder="1" applyAlignment="1">
      <alignment horizontal="center" vertical="center" wrapText="1" shrinkToFit="1"/>
    </xf>
    <xf numFmtId="2" fontId="40" fillId="0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>
      <alignment horizontal="center" vertical="center" wrapText="1" shrinkToFit="1"/>
    </xf>
    <xf numFmtId="0" fontId="40" fillId="0" borderId="10" xfId="0" applyFont="1" applyFill="1" applyBorder="1" applyAlignment="1">
      <alignment horizontal="left" vertical="center"/>
    </xf>
    <xf numFmtId="9" fontId="40" fillId="0" borderId="10" xfId="0" applyNumberFormat="1" applyFont="1" applyFill="1" applyBorder="1" applyAlignment="1">
      <alignment horizontal="center" wrapText="1" shrinkToFit="1"/>
    </xf>
    <xf numFmtId="0" fontId="40" fillId="0" borderId="10" xfId="0" applyFont="1" applyFill="1" applyBorder="1" applyAlignment="1">
      <alignment vertical="center"/>
    </xf>
    <xf numFmtId="0" fontId="40" fillId="0" borderId="12" xfId="0" applyFont="1" applyFill="1" applyBorder="1" applyAlignment="1">
      <alignment horizontal="left" vertical="center" wrapText="1" shrinkToFit="1"/>
    </xf>
    <xf numFmtId="0" fontId="40" fillId="0" borderId="10" xfId="0" applyFont="1" applyFill="1" applyBorder="1" applyAlignment="1">
      <alignment horizontal="center"/>
    </xf>
    <xf numFmtId="2" fontId="40" fillId="0" borderId="10" xfId="0" applyNumberFormat="1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 shrinkToFit="1"/>
    </xf>
    <xf numFmtId="0" fontId="40" fillId="0" borderId="0" xfId="0" applyFont="1" applyFill="1" applyAlignment="1">
      <alignment vertical="center" wrapText="1"/>
    </xf>
    <xf numFmtId="0" fontId="40" fillId="0" borderId="0" xfId="0" applyFont="1" applyFill="1" applyAlignment="1">
      <alignment horizontal="left" vertical="center" wrapText="1" shrinkToFit="1"/>
    </xf>
    <xf numFmtId="204" fontId="40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left" vertical="center"/>
    </xf>
    <xf numFmtId="3" fontId="18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 wrapText="1" shrinkToFit="1"/>
    </xf>
    <xf numFmtId="0" fontId="40" fillId="0" borderId="12" xfId="0" applyFont="1" applyFill="1" applyBorder="1" applyAlignment="1">
      <alignment/>
    </xf>
    <xf numFmtId="0" fontId="40" fillId="0" borderId="12" xfId="0" applyFont="1" applyFill="1" applyBorder="1" applyAlignment="1">
      <alignment wrapText="1"/>
    </xf>
    <xf numFmtId="0" fontId="40" fillId="0" borderId="12" xfId="0" applyFont="1" applyFill="1" applyBorder="1" applyAlignment="1">
      <alignment vertical="center" wrapText="1"/>
    </xf>
    <xf numFmtId="204" fontId="40" fillId="0" borderId="14" xfId="0" applyNumberFormat="1" applyFont="1" applyFill="1" applyBorder="1" applyAlignment="1">
      <alignment horizontal="center" vertical="center" wrapText="1" shrinkToFit="1"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justify" vertical="top" wrapText="1"/>
    </xf>
    <xf numFmtId="9" fontId="40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1" fontId="45" fillId="0" borderId="13" xfId="0" applyNumberFormat="1" applyFont="1" applyFill="1" applyBorder="1" applyAlignment="1">
      <alignment horizontal="center" vertical="center" shrinkToFit="1"/>
    </xf>
    <xf numFmtId="0" fontId="45" fillId="0" borderId="15" xfId="0" applyFont="1" applyFill="1" applyBorder="1" applyAlignment="1">
      <alignment horizontal="center" vertical="center"/>
    </xf>
    <xf numFmtId="1" fontId="45" fillId="0" borderId="13" xfId="0" applyNumberFormat="1" applyFont="1" applyFill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vertical="center" wrapText="1" shrinkToFit="1"/>
    </xf>
    <xf numFmtId="0" fontId="40" fillId="0" borderId="11" xfId="0" applyNumberFormat="1" applyFont="1" applyFill="1" applyBorder="1" applyAlignment="1">
      <alignment horizontal="center" wrapText="1" shrinkToFit="1"/>
    </xf>
    <xf numFmtId="0" fontId="40" fillId="0" borderId="13" xfId="0" applyNumberFormat="1" applyFont="1" applyFill="1" applyBorder="1" applyAlignment="1">
      <alignment horizontal="center" vertical="center" wrapText="1" shrinkToFit="1"/>
    </xf>
    <xf numFmtId="0" fontId="40" fillId="0" borderId="12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vertical="center"/>
    </xf>
    <xf numFmtId="0" fontId="40" fillId="0" borderId="16" xfId="0" applyFont="1" applyFill="1" applyBorder="1" applyAlignment="1">
      <alignment horizontal="center" vertical="center" wrapText="1" shrinkToFit="1"/>
    </xf>
    <xf numFmtId="0" fontId="40" fillId="0" borderId="11" xfId="0" applyFont="1" applyFill="1" applyBorder="1" applyAlignment="1">
      <alignment horizontal="left" vertical="center" wrapText="1" shrinkToFit="1"/>
    </xf>
    <xf numFmtId="0" fontId="40" fillId="0" borderId="10" xfId="0" applyFont="1" applyFill="1" applyBorder="1" applyAlignment="1">
      <alignment horizontal="center" wrapText="1" shrinkToFit="1"/>
    </xf>
    <xf numFmtId="0" fontId="40" fillId="0" borderId="11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0" fillId="0" borderId="12" xfId="0" applyFont="1" applyFill="1" applyBorder="1" applyAlignment="1">
      <alignment vertical="center" wrapText="1" shrinkToFit="1"/>
    </xf>
    <xf numFmtId="0" fontId="40" fillId="0" borderId="17" xfId="0" applyFont="1" applyFill="1" applyBorder="1" applyAlignment="1">
      <alignment horizontal="left" vertical="center" wrapText="1" shrinkToFit="1"/>
    </xf>
    <xf numFmtId="0" fontId="40" fillId="0" borderId="10" xfId="0" applyFont="1" applyFill="1" applyBorder="1" applyAlignment="1">
      <alignment horizontal="justify" vertical="center" wrapText="1"/>
    </xf>
    <xf numFmtId="204" fontId="40" fillId="0" borderId="12" xfId="0" applyNumberFormat="1" applyFont="1" applyFill="1" applyBorder="1" applyAlignment="1">
      <alignment horizontal="center" vertical="center" wrapText="1" shrinkToFit="1"/>
    </xf>
    <xf numFmtId="0" fontId="40" fillId="0" borderId="12" xfId="0" applyFont="1" applyFill="1" applyBorder="1" applyAlignment="1">
      <alignment horizontal="justify" vertical="center" wrapText="1"/>
    </xf>
    <xf numFmtId="0" fontId="40" fillId="0" borderId="0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center" wrapText="1" shrinkToFit="1"/>
    </xf>
    <xf numFmtId="0" fontId="43" fillId="0" borderId="10" xfId="0" applyFont="1" applyFill="1" applyBorder="1" applyAlignment="1">
      <alignment horizontal="center" vertical="center"/>
    </xf>
    <xf numFmtId="1" fontId="47" fillId="0" borderId="13" xfId="0" applyNumberFormat="1" applyFont="1" applyFill="1" applyBorder="1" applyAlignment="1">
      <alignment horizontal="center" vertical="center" wrapText="1" shrinkToFit="1"/>
    </xf>
    <xf numFmtId="0" fontId="47" fillId="0" borderId="10" xfId="0" applyFont="1" applyFill="1" applyBorder="1" applyAlignment="1">
      <alignment horizontal="left" vertical="center" wrapText="1" shrinkToFit="1"/>
    </xf>
    <xf numFmtId="0" fontId="40" fillId="0" borderId="18" xfId="0" applyFont="1" applyFill="1" applyBorder="1" applyAlignment="1">
      <alignment horizontal="left" vertical="center" wrapText="1" shrinkToFit="1"/>
    </xf>
    <xf numFmtId="0" fontId="40" fillId="0" borderId="14" xfId="0" applyFont="1" applyFill="1" applyBorder="1" applyAlignment="1">
      <alignment horizontal="left" vertical="center" wrapText="1" shrinkToFit="1"/>
    </xf>
    <xf numFmtId="0" fontId="40" fillId="0" borderId="14" xfId="0" applyFont="1" applyFill="1" applyBorder="1" applyAlignment="1">
      <alignment horizontal="center" vertical="center" wrapText="1" shrinkToFit="1"/>
    </xf>
    <xf numFmtId="0" fontId="40" fillId="0" borderId="10" xfId="0" applyFont="1" applyFill="1" applyBorder="1" applyAlignment="1">
      <alignment/>
    </xf>
    <xf numFmtId="0" fontId="40" fillId="0" borderId="16" xfId="0" applyFont="1" applyFill="1" applyBorder="1" applyAlignment="1">
      <alignment horizontal="left" vertical="center" wrapText="1" shrinkToFit="1"/>
    </xf>
    <xf numFmtId="0" fontId="40" fillId="0" borderId="11" xfId="0" applyFont="1" applyFill="1" applyBorder="1" applyAlignment="1">
      <alignment horizontal="left" vertical="center" wrapText="1"/>
    </xf>
    <xf numFmtId="1" fontId="43" fillId="0" borderId="13" xfId="0" applyNumberFormat="1" applyFont="1" applyFill="1" applyBorder="1" applyAlignment="1">
      <alignment horizontal="center" vertical="center" wrapText="1" shrinkToFit="1"/>
    </xf>
    <xf numFmtId="2" fontId="48" fillId="0" borderId="10" xfId="0" applyNumberFormat="1" applyFont="1" applyFill="1" applyBorder="1" applyAlignment="1">
      <alignment horizontal="center" vertical="center" wrapText="1" shrinkToFit="1"/>
    </xf>
    <xf numFmtId="2" fontId="43" fillId="0" borderId="11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2" fontId="43" fillId="0" borderId="10" xfId="0" applyNumberFormat="1" applyFont="1" applyFill="1" applyBorder="1" applyAlignment="1">
      <alignment horizontal="center" vertical="center" wrapText="1"/>
    </xf>
    <xf numFmtId="202" fontId="40" fillId="0" borderId="0" xfId="0" applyNumberFormat="1" applyFont="1" applyFill="1" applyAlignment="1">
      <alignment vertical="center"/>
    </xf>
    <xf numFmtId="0" fontId="45" fillId="0" borderId="10" xfId="0" applyFont="1" applyFill="1" applyBorder="1" applyAlignment="1">
      <alignment horizontal="left" vertical="center" wrapText="1" shrinkToFit="1"/>
    </xf>
    <xf numFmtId="9" fontId="45" fillId="0" borderId="10" xfId="0" applyNumberFormat="1" applyFont="1" applyFill="1" applyBorder="1" applyAlignment="1">
      <alignment horizontal="center" vertical="center" wrapText="1" shrinkToFit="1"/>
    </xf>
    <xf numFmtId="0" fontId="45" fillId="0" borderId="0" xfId="0" applyFont="1" applyFill="1" applyAlignment="1">
      <alignment vertical="center"/>
    </xf>
    <xf numFmtId="202" fontId="40" fillId="0" borderId="10" xfId="0" applyNumberFormat="1" applyFont="1" applyFill="1" applyBorder="1" applyAlignment="1">
      <alignment vertical="center"/>
    </xf>
    <xf numFmtId="2" fontId="45" fillId="0" borderId="0" xfId="0" applyNumberFormat="1" applyFont="1" applyFill="1" applyAlignment="1">
      <alignment vertical="center"/>
    </xf>
    <xf numFmtId="204" fontId="45" fillId="0" borderId="10" xfId="0" applyNumberFormat="1" applyFont="1" applyFill="1" applyBorder="1" applyAlignment="1">
      <alignment horizontal="left" vertical="center" wrapText="1" shrinkToFit="1"/>
    </xf>
    <xf numFmtId="204" fontId="45" fillId="0" borderId="0" xfId="0" applyNumberFormat="1" applyFont="1" applyFill="1" applyAlignment="1">
      <alignment vertical="center"/>
    </xf>
    <xf numFmtId="1" fontId="40" fillId="0" borderId="13" xfId="0" applyNumberFormat="1" applyFont="1" applyFill="1" applyBorder="1" applyAlignment="1">
      <alignment vertical="center" wrapText="1"/>
    </xf>
    <xf numFmtId="216" fontId="40" fillId="0" borderId="0" xfId="0" applyNumberFormat="1" applyFont="1" applyFill="1" applyBorder="1" applyAlignment="1">
      <alignment horizontal="center" vertical="center" wrapText="1" shrinkToFit="1"/>
    </xf>
    <xf numFmtId="202" fontId="40" fillId="0" borderId="0" xfId="0" applyNumberFormat="1" applyFont="1" applyFill="1" applyBorder="1" applyAlignment="1">
      <alignment vertical="center"/>
    </xf>
    <xf numFmtId="204" fontId="49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justify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 shrinkToFit="1"/>
    </xf>
    <xf numFmtId="2" fontId="43" fillId="0" borderId="12" xfId="0" applyNumberFormat="1" applyFont="1" applyFill="1" applyBorder="1" applyAlignment="1">
      <alignment horizontal="center" vertical="center" wrapText="1" shrinkToFit="1"/>
    </xf>
    <xf numFmtId="9" fontId="43" fillId="0" borderId="10" xfId="0" applyNumberFormat="1" applyFont="1" applyFill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top" wrapText="1"/>
    </xf>
    <xf numFmtId="2" fontId="43" fillId="0" borderId="12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top" wrapText="1"/>
    </xf>
    <xf numFmtId="9" fontId="40" fillId="0" borderId="17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shrinkToFit="1"/>
    </xf>
    <xf numFmtId="1" fontId="45" fillId="0" borderId="10" xfId="0" applyNumberFormat="1" applyFont="1" applyFill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horizontal="left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20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wrapText="1" shrinkToFit="1"/>
    </xf>
    <xf numFmtId="4" fontId="45" fillId="0" borderId="10" xfId="0" applyNumberFormat="1" applyFont="1" applyFill="1" applyBorder="1" applyAlignment="1">
      <alignment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vertical="center"/>
    </xf>
    <xf numFmtId="0" fontId="40" fillId="0" borderId="11" xfId="0" applyFont="1" applyFill="1" applyBorder="1" applyAlignment="1">
      <alignment horizontal="center" vertical="center" wrapText="1"/>
    </xf>
    <xf numFmtId="178" fontId="40" fillId="0" borderId="10" xfId="43" applyFont="1" applyFill="1" applyBorder="1" applyAlignment="1">
      <alignment vertical="center" wrapText="1" shrinkToFit="1"/>
    </xf>
    <xf numFmtId="178" fontId="40" fillId="0" borderId="11" xfId="43" applyFont="1" applyFill="1" applyBorder="1" applyAlignment="1">
      <alignment horizontal="center" vertical="center"/>
    </xf>
    <xf numFmtId="178" fontId="40" fillId="0" borderId="10" xfId="43" applyFont="1" applyFill="1" applyBorder="1" applyAlignment="1">
      <alignment horizontal="center" vertical="center" wrapText="1" shrinkToFit="1"/>
    </xf>
    <xf numFmtId="178" fontId="40" fillId="0" borderId="0" xfId="43" applyFont="1" applyFill="1" applyAlignment="1">
      <alignment vertical="center"/>
    </xf>
    <xf numFmtId="178" fontId="40" fillId="0" borderId="0" xfId="43" applyFont="1" applyFill="1" applyBorder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1" fontId="40" fillId="0" borderId="13" xfId="0" applyNumberFormat="1" applyFont="1" applyFill="1" applyBorder="1" applyAlignment="1">
      <alignment horizontal="center" vertical="center"/>
    </xf>
    <xf numFmtId="202" fontId="45" fillId="0" borderId="10" xfId="0" applyNumberFormat="1" applyFont="1" applyFill="1" applyBorder="1" applyAlignment="1">
      <alignment vertical="center"/>
    </xf>
    <xf numFmtId="0" fontId="45" fillId="0" borderId="16" xfId="0" applyFont="1" applyFill="1" applyBorder="1" applyAlignment="1">
      <alignment vertical="center" wrapText="1" shrinkToFit="1"/>
    </xf>
    <xf numFmtId="1" fontId="40" fillId="0" borderId="13" xfId="0" applyNumberFormat="1" applyFont="1" applyFill="1" applyBorder="1" applyAlignment="1">
      <alignment horizontal="center" vertical="center" wrapText="1"/>
    </xf>
    <xf numFmtId="1" fontId="45" fillId="0" borderId="16" xfId="0" applyNumberFormat="1" applyFont="1" applyFill="1" applyBorder="1" applyAlignment="1">
      <alignment vertical="center" wrapText="1" shrinkToFit="1"/>
    </xf>
    <xf numFmtId="204" fontId="45" fillId="0" borderId="10" xfId="0" applyNumberFormat="1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vertical="center"/>
    </xf>
    <xf numFmtId="0" fontId="45" fillId="0" borderId="14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center" vertical="center"/>
    </xf>
    <xf numFmtId="204" fontId="45" fillId="0" borderId="14" xfId="0" applyNumberFormat="1" applyFont="1" applyFill="1" applyBorder="1" applyAlignment="1">
      <alignment horizontal="center" vertical="center"/>
    </xf>
    <xf numFmtId="204" fontId="40" fillId="0" borderId="0" xfId="0" applyNumberFormat="1" applyFont="1" applyFill="1" applyAlignment="1">
      <alignment horizontal="center" vertical="center" wrapText="1" shrinkToFit="1"/>
    </xf>
    <xf numFmtId="0" fontId="40" fillId="0" borderId="0" xfId="0" applyFont="1" applyFill="1" applyAlignment="1">
      <alignment horizontal="left" vertical="center"/>
    </xf>
    <xf numFmtId="204" fontId="40" fillId="0" borderId="0" xfId="0" applyNumberFormat="1" applyFont="1" applyFill="1" applyAlignment="1">
      <alignment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 shrinkToFit="1"/>
    </xf>
    <xf numFmtId="1" fontId="40" fillId="0" borderId="10" xfId="0" applyNumberFormat="1" applyFont="1" applyFill="1" applyBorder="1" applyAlignment="1">
      <alignment horizontal="center" vertical="center" wrapText="1" shrinkToFit="1"/>
    </xf>
    <xf numFmtId="0" fontId="40" fillId="0" borderId="12" xfId="0" applyFont="1" applyFill="1" applyBorder="1" applyAlignment="1">
      <alignment horizontal="left" vertical="center" wrapText="1" shrinkToFit="1"/>
    </xf>
    <xf numFmtId="0" fontId="40" fillId="0" borderId="16" xfId="0" applyFont="1" applyFill="1" applyBorder="1" applyAlignment="1">
      <alignment horizontal="left" vertical="center" wrapText="1" shrinkToFit="1"/>
    </xf>
    <xf numFmtId="0" fontId="40" fillId="0" borderId="11" xfId="0" applyFont="1" applyFill="1" applyBorder="1" applyAlignment="1">
      <alignment horizontal="left" vertical="center" wrapText="1" shrinkToFi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 shrinkToFit="1"/>
    </xf>
    <xf numFmtId="0" fontId="40" fillId="0" borderId="17" xfId="0" applyFont="1" applyFill="1" applyBorder="1" applyAlignment="1">
      <alignment horizontal="center" vertical="center" wrapText="1" shrinkToFit="1"/>
    </xf>
    <xf numFmtId="0" fontId="45" fillId="0" borderId="12" xfId="0" applyFont="1" applyFill="1" applyBorder="1" applyAlignment="1">
      <alignment horizontal="left" vertical="center" wrapText="1" shrinkToFit="1"/>
    </xf>
    <xf numFmtId="0" fontId="45" fillId="0" borderId="16" xfId="0" applyFont="1" applyFill="1" applyBorder="1" applyAlignment="1">
      <alignment horizontal="left" vertical="center" wrapText="1" shrinkToFit="1"/>
    </xf>
    <xf numFmtId="0" fontId="45" fillId="0" borderId="11" xfId="0" applyFont="1" applyFill="1" applyBorder="1" applyAlignment="1">
      <alignment horizontal="left" vertical="center" wrapText="1" shrinkToFi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 shrinkToFit="1"/>
    </xf>
    <xf numFmtId="0" fontId="45" fillId="0" borderId="0" xfId="0" applyFont="1" applyFill="1" applyAlignment="1">
      <alignment horizontal="center" vertical="center"/>
    </xf>
    <xf numFmtId="9" fontId="40" fillId="0" borderId="20" xfId="0" applyNumberFormat="1" applyFont="1" applyFill="1" applyBorder="1" applyAlignment="1">
      <alignment horizontal="center" vertical="center" wrapText="1" shrinkToFit="1"/>
    </xf>
    <xf numFmtId="9" fontId="40" fillId="0" borderId="21" xfId="0" applyNumberFormat="1" applyFont="1" applyFill="1" applyBorder="1" applyAlignment="1">
      <alignment horizontal="center" vertical="center" wrapText="1" shrinkToFit="1"/>
    </xf>
    <xf numFmtId="9" fontId="40" fillId="0" borderId="17" xfId="0" applyNumberFormat="1" applyFont="1" applyFill="1" applyBorder="1" applyAlignment="1">
      <alignment horizontal="center" vertical="center" wrapText="1" shrinkToFi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1" fontId="40" fillId="0" borderId="19" xfId="0" applyNumberFormat="1" applyFont="1" applyFill="1" applyBorder="1" applyAlignment="1">
      <alignment horizontal="center" vertical="center" wrapText="1" shrinkToFit="1"/>
    </xf>
    <xf numFmtId="1" fontId="40" fillId="0" borderId="22" xfId="0" applyNumberFormat="1" applyFont="1" applyFill="1" applyBorder="1" applyAlignment="1">
      <alignment horizontal="center" vertical="center" wrapText="1" shrinkToFi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204" fontId="40" fillId="0" borderId="14" xfId="0" applyNumberFormat="1" applyFont="1" applyFill="1" applyBorder="1" applyAlignment="1">
      <alignment horizontal="center" vertical="center" wrapText="1" shrinkToFit="1"/>
    </xf>
    <xf numFmtId="204" fontId="40" fillId="0" borderId="17" xfId="0" applyNumberFormat="1" applyFont="1" applyFill="1" applyBorder="1" applyAlignment="1">
      <alignment horizontal="center" vertical="center" wrapText="1" shrinkToFit="1"/>
    </xf>
    <xf numFmtId="0" fontId="40" fillId="0" borderId="12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23" xfId="0" applyFont="1" applyFill="1" applyBorder="1" applyAlignment="1">
      <alignment horizontal="center" vertical="center" wrapText="1" shrinkToFit="1"/>
    </xf>
    <xf numFmtId="0" fontId="45" fillId="0" borderId="16" xfId="0" applyFont="1" applyFill="1" applyBorder="1" applyAlignment="1">
      <alignment horizontal="center" vertical="center" wrapText="1" shrinkToFi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 shrinkToFit="1"/>
    </xf>
    <xf numFmtId="0" fontId="40" fillId="0" borderId="12" xfId="0" applyFont="1" applyFill="1" applyBorder="1" applyAlignment="1">
      <alignment horizontal="left" vertical="center"/>
    </xf>
    <xf numFmtId="0" fontId="40" fillId="0" borderId="11" xfId="0" applyFont="1" applyFill="1" applyBorder="1" applyAlignment="1">
      <alignment horizontal="left" vertical="center"/>
    </xf>
    <xf numFmtId="0" fontId="45" fillId="0" borderId="23" xfId="0" applyFont="1" applyFill="1" applyBorder="1" applyAlignment="1">
      <alignment horizontal="center" vertical="center" wrapText="1"/>
    </xf>
    <xf numFmtId="1" fontId="45" fillId="0" borderId="23" xfId="0" applyNumberFormat="1" applyFont="1" applyFill="1" applyBorder="1" applyAlignment="1">
      <alignment horizontal="left" vertical="center" wrapText="1" shrinkToFit="1"/>
    </xf>
    <xf numFmtId="1" fontId="45" fillId="0" borderId="16" xfId="0" applyNumberFormat="1" applyFont="1" applyFill="1" applyBorder="1" applyAlignment="1">
      <alignment horizontal="left" vertical="center" wrapText="1" shrinkToFit="1"/>
    </xf>
    <xf numFmtId="0" fontId="0" fillId="24" borderId="0" xfId="0" applyFill="1" applyAlignment="1">
      <alignment horizontal="center"/>
    </xf>
    <xf numFmtId="0" fontId="19" fillId="0" borderId="0" xfId="0" applyFont="1" applyFill="1" applyAlignment="1">
      <alignment horizontal="center" vertical="center" wrapText="1" shrinkToFit="1"/>
    </xf>
    <xf numFmtId="0" fontId="18" fillId="0" borderId="12" xfId="0" applyFont="1" applyFill="1" applyBorder="1" applyAlignment="1">
      <alignment horizontal="center" vertical="center" wrapText="1" shrinkToFit="1"/>
    </xf>
    <xf numFmtId="0" fontId="18" fillId="0" borderId="16" xfId="0" applyFont="1" applyFill="1" applyBorder="1" applyAlignment="1">
      <alignment horizontal="center" vertical="center" wrapText="1" shrinkToFit="1"/>
    </xf>
    <xf numFmtId="0" fontId="18" fillId="0" borderId="11" xfId="0" applyFont="1" applyFill="1" applyBorder="1" applyAlignment="1">
      <alignment horizontal="center" vertical="center" wrapText="1" shrinkToFit="1"/>
    </xf>
    <xf numFmtId="0" fontId="18" fillId="12" borderId="10" xfId="0" applyFont="1" applyFill="1" applyBorder="1" applyAlignment="1">
      <alignment horizontal="center"/>
    </xf>
    <xf numFmtId="0" fontId="18" fillId="12" borderId="12" xfId="0" applyFont="1" applyFill="1" applyBorder="1" applyAlignment="1">
      <alignment horizontal="center" vertical="center" wrapText="1" shrinkToFit="1"/>
    </xf>
    <xf numFmtId="0" fontId="18" fillId="12" borderId="16" xfId="0" applyFont="1" applyFill="1" applyBorder="1" applyAlignment="1">
      <alignment horizontal="center" vertical="center" wrapText="1" shrinkToFit="1"/>
    </xf>
    <xf numFmtId="0" fontId="18" fillId="12" borderId="11" xfId="0" applyFont="1" applyFill="1" applyBorder="1" applyAlignment="1">
      <alignment horizontal="center" vertical="center" wrapText="1" shrinkToFit="1"/>
    </xf>
    <xf numFmtId="0" fontId="18" fillId="8" borderId="10" xfId="0" applyFont="1" applyFill="1" applyBorder="1" applyAlignment="1">
      <alignment horizontal="center" vertical="center" wrapText="1" shrinkToFit="1"/>
    </xf>
    <xf numFmtId="0" fontId="18" fillId="8" borderId="12" xfId="0" applyFont="1" applyFill="1" applyBorder="1" applyAlignment="1">
      <alignment horizontal="center"/>
    </xf>
    <xf numFmtId="0" fontId="18" fillId="8" borderId="11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73;&#1102;&#1076;&#1078;&#1077;&#1090;&#1072;%202017%20(&#1078;&#1080;&#1090;&#1083;&#1086;)%2012.01.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+хотелки"/>
      <sheetName val="план+хот 27.12"/>
      <sheetName val="план 12.01.17"/>
      <sheetName val="Обєкти на перерозподіл"/>
      <sheetName val="ліфти"/>
      <sheetName val="Теплолічильники"/>
    </sheetNames>
    <sheetDataSet>
      <sheetData sheetId="2">
        <row r="382">
          <cell r="F382">
            <v>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FF"/>
    <pageSetUpPr fitToPage="1"/>
  </sheetPr>
  <dimension ref="A1:IL438"/>
  <sheetViews>
    <sheetView tabSelected="1" zoomScale="80" zoomScaleNormal="80" zoomScalePageLayoutView="0" workbookViewId="0" topLeftCell="A397">
      <selection activeCell="I364" sqref="I364"/>
    </sheetView>
  </sheetViews>
  <sheetFormatPr defaultColWidth="9.00390625" defaultRowHeight="30" customHeight="1"/>
  <cols>
    <col min="1" max="1" width="5.00390625" style="104" customWidth="1"/>
    <col min="2" max="2" width="35.875" style="125" customWidth="1"/>
    <col min="3" max="3" width="30.25390625" style="103" customWidth="1"/>
    <col min="4" max="4" width="22.25390625" style="126" customWidth="1"/>
    <col min="5" max="5" width="11.875" style="103" customWidth="1"/>
    <col min="6" max="6" width="13.25390625" style="127" customWidth="1"/>
    <col min="7" max="7" width="21.375" style="128" customWidth="1"/>
    <col min="8" max="8" width="28.875" style="140" customWidth="1"/>
    <col min="9" max="9" width="9.125" style="104" customWidth="1"/>
    <col min="10" max="246" width="9.125" style="141" customWidth="1"/>
    <col min="247" max="16384" width="9.125" style="104" customWidth="1"/>
  </cols>
  <sheetData>
    <row r="1" spans="1:7" ht="18.75" customHeight="1">
      <c r="A1" s="254"/>
      <c r="B1" s="254"/>
      <c r="C1" s="254"/>
      <c r="D1" s="254"/>
      <c r="E1" s="254"/>
      <c r="F1" s="254"/>
      <c r="G1" s="254"/>
    </row>
    <row r="2" spans="1:7" ht="36.75" customHeight="1" thickBot="1">
      <c r="A2" s="253" t="s">
        <v>977</v>
      </c>
      <c r="B2" s="253"/>
      <c r="C2" s="253"/>
      <c r="D2" s="253"/>
      <c r="E2" s="253"/>
      <c r="F2" s="253"/>
      <c r="G2" s="253"/>
    </row>
    <row r="3" spans="1:8" ht="30" customHeight="1">
      <c r="A3" s="272" t="s">
        <v>136</v>
      </c>
      <c r="B3" s="273"/>
      <c r="C3" s="273"/>
      <c r="D3" s="273"/>
      <c r="E3" s="273"/>
      <c r="F3" s="274"/>
      <c r="G3" s="249" t="s">
        <v>640</v>
      </c>
      <c r="H3" s="255" t="s">
        <v>67</v>
      </c>
    </row>
    <row r="4" spans="1:8" ht="37.5" customHeight="1">
      <c r="A4" s="260" t="s">
        <v>141</v>
      </c>
      <c r="B4" s="244" t="s">
        <v>601</v>
      </c>
      <c r="C4" s="244" t="s">
        <v>602</v>
      </c>
      <c r="D4" s="244" t="s">
        <v>304</v>
      </c>
      <c r="E4" s="244" t="s">
        <v>603</v>
      </c>
      <c r="F4" s="264" t="s">
        <v>604</v>
      </c>
      <c r="G4" s="250"/>
      <c r="H4" s="256"/>
    </row>
    <row r="5" spans="1:8" ht="34.5" customHeight="1">
      <c r="A5" s="261"/>
      <c r="B5" s="245"/>
      <c r="C5" s="245"/>
      <c r="D5" s="245"/>
      <c r="E5" s="245"/>
      <c r="F5" s="265"/>
      <c r="G5" s="251"/>
      <c r="H5" s="257"/>
    </row>
    <row r="6" spans="1:8" ht="30" customHeight="1">
      <c r="A6" s="142">
        <v>1</v>
      </c>
      <c r="B6" s="107">
        <v>2</v>
      </c>
      <c r="C6" s="107">
        <v>3</v>
      </c>
      <c r="D6" s="107">
        <v>4</v>
      </c>
      <c r="E6" s="107">
        <v>5</v>
      </c>
      <c r="F6" s="106">
        <v>6</v>
      </c>
      <c r="G6" s="143">
        <v>9</v>
      </c>
      <c r="H6" s="101"/>
    </row>
    <row r="7" spans="1:8" ht="30" customHeight="1">
      <c r="A7" s="144" t="s">
        <v>234</v>
      </c>
      <c r="B7" s="145" t="s">
        <v>235</v>
      </c>
      <c r="C7" s="109"/>
      <c r="D7" s="87"/>
      <c r="E7" s="84"/>
      <c r="F7" s="112">
        <f>SUM(F8:F9)</f>
        <v>1144</v>
      </c>
      <c r="G7" s="146"/>
      <c r="H7" s="91"/>
    </row>
    <row r="8" spans="1:8" s="149" customFormat="1" ht="55.5" customHeight="1">
      <c r="A8" s="147">
        <v>2</v>
      </c>
      <c r="B8" s="148" t="s">
        <v>317</v>
      </c>
      <c r="C8" s="88" t="s">
        <v>111</v>
      </c>
      <c r="D8" s="258" t="s">
        <v>467</v>
      </c>
      <c r="E8" s="259"/>
      <c r="F8" s="80">
        <v>200</v>
      </c>
      <c r="G8" s="102" t="s">
        <v>952</v>
      </c>
      <c r="H8" s="91" t="s">
        <v>996</v>
      </c>
    </row>
    <row r="9" spans="1:8" s="149" customFormat="1" ht="56.25" customHeight="1">
      <c r="A9" s="147">
        <v>3</v>
      </c>
      <c r="B9" s="85" t="s">
        <v>468</v>
      </c>
      <c r="C9" s="88"/>
      <c r="D9" s="258" t="s">
        <v>75</v>
      </c>
      <c r="E9" s="259"/>
      <c r="F9" s="80">
        <v>944</v>
      </c>
      <c r="G9" s="102" t="s">
        <v>643</v>
      </c>
      <c r="H9" s="91" t="s">
        <v>933</v>
      </c>
    </row>
    <row r="10" spans="1:8" s="149" customFormat="1" ht="30" customHeight="1">
      <c r="A10" s="111" t="s">
        <v>58</v>
      </c>
      <c r="B10" s="266" t="s">
        <v>176</v>
      </c>
      <c r="C10" s="267"/>
      <c r="D10" s="258" t="s">
        <v>469</v>
      </c>
      <c r="E10" s="259"/>
      <c r="F10" s="112">
        <v>699.84</v>
      </c>
      <c r="G10" s="102"/>
      <c r="H10" s="90" t="s">
        <v>909</v>
      </c>
    </row>
    <row r="11" spans="1:8" ht="30" customHeight="1">
      <c r="A11" s="111" t="s">
        <v>59</v>
      </c>
      <c r="B11" s="246" t="s">
        <v>261</v>
      </c>
      <c r="C11" s="247"/>
      <c r="D11" s="247"/>
      <c r="E11" s="248"/>
      <c r="F11" s="112">
        <f>SUM(F12:F113)+F116</f>
        <v>12908.615239999997</v>
      </c>
      <c r="G11" s="90"/>
      <c r="H11" s="101" t="s">
        <v>273</v>
      </c>
    </row>
    <row r="12" spans="1:8" ht="43.5" customHeight="1">
      <c r="A12" s="115">
        <v>1</v>
      </c>
      <c r="B12" s="239" t="s">
        <v>997</v>
      </c>
      <c r="C12" s="241"/>
      <c r="D12" s="87"/>
      <c r="E12" s="84"/>
      <c r="F12" s="80">
        <f>800-79.56</f>
        <v>720.44</v>
      </c>
      <c r="G12" s="90" t="s">
        <v>643</v>
      </c>
      <c r="H12" s="91">
        <v>0.1</v>
      </c>
    </row>
    <row r="13" spans="1:8" ht="38.25" customHeight="1">
      <c r="A13" s="115">
        <f aca="true" t="shared" si="0" ref="A13:A50">A12+1</f>
        <v>2</v>
      </c>
      <c r="B13" s="239" t="s">
        <v>308</v>
      </c>
      <c r="C13" s="240"/>
      <c r="D13" s="241"/>
      <c r="E13" s="84"/>
      <c r="F13" s="80">
        <v>650</v>
      </c>
      <c r="G13" s="90" t="s">
        <v>643</v>
      </c>
      <c r="H13" s="101" t="s">
        <v>177</v>
      </c>
    </row>
    <row r="14" spans="1:8" ht="31.5" customHeight="1">
      <c r="A14" s="115">
        <f t="shared" si="0"/>
        <v>3</v>
      </c>
      <c r="B14" s="239" t="s">
        <v>998</v>
      </c>
      <c r="C14" s="240"/>
      <c r="D14" s="241"/>
      <c r="E14" s="84"/>
      <c r="F14" s="80">
        <v>600</v>
      </c>
      <c r="G14" s="90" t="s">
        <v>643</v>
      </c>
      <c r="H14" s="91" t="s">
        <v>995</v>
      </c>
    </row>
    <row r="15" spans="1:8" ht="30" customHeight="1">
      <c r="A15" s="115">
        <f t="shared" si="0"/>
        <v>4</v>
      </c>
      <c r="B15" s="121" t="s">
        <v>349</v>
      </c>
      <c r="C15" s="150"/>
      <c r="D15" s="151"/>
      <c r="E15" s="84">
        <v>300</v>
      </c>
      <c r="F15" s="80">
        <v>100</v>
      </c>
      <c r="G15" s="90" t="s">
        <v>643</v>
      </c>
      <c r="H15" s="91"/>
    </row>
    <row r="16" spans="1:8" ht="45.75" customHeight="1">
      <c r="A16" s="115">
        <f t="shared" si="0"/>
        <v>5</v>
      </c>
      <c r="B16" s="134" t="s">
        <v>966</v>
      </c>
      <c r="C16" s="89" t="s">
        <v>263</v>
      </c>
      <c r="D16" s="87" t="s">
        <v>470</v>
      </c>
      <c r="E16" s="84" t="s">
        <v>212</v>
      </c>
      <c r="F16" s="80">
        <v>70</v>
      </c>
      <c r="G16" s="152" t="s">
        <v>893</v>
      </c>
      <c r="H16" s="91" t="s">
        <v>995</v>
      </c>
    </row>
    <row r="17" spans="1:8" ht="30" customHeight="1">
      <c r="A17" s="115">
        <f t="shared" si="0"/>
        <v>6</v>
      </c>
      <c r="B17" s="131" t="s">
        <v>335</v>
      </c>
      <c r="C17" s="153" t="s">
        <v>160</v>
      </c>
      <c r="D17" s="87" t="s">
        <v>195</v>
      </c>
      <c r="E17" s="84" t="s">
        <v>732</v>
      </c>
      <c r="F17" s="80">
        <v>30.84</v>
      </c>
      <c r="G17" s="152" t="s">
        <v>642</v>
      </c>
      <c r="H17" s="91">
        <v>1</v>
      </c>
    </row>
    <row r="18" spans="1:8" ht="50.25" customHeight="1">
      <c r="A18" s="115">
        <f t="shared" si="0"/>
        <v>7</v>
      </c>
      <c r="B18" s="86" t="s">
        <v>471</v>
      </c>
      <c r="C18" s="84" t="s">
        <v>55</v>
      </c>
      <c r="D18" s="154" t="s">
        <v>967</v>
      </c>
      <c r="E18" s="78" t="s">
        <v>127</v>
      </c>
      <c r="F18" s="79">
        <v>61.72693</v>
      </c>
      <c r="G18" s="152" t="s">
        <v>642</v>
      </c>
      <c r="H18" s="91">
        <v>1</v>
      </c>
    </row>
    <row r="19" spans="1:8" ht="30" customHeight="1">
      <c r="A19" s="115">
        <f t="shared" si="0"/>
        <v>8</v>
      </c>
      <c r="B19" s="86" t="s">
        <v>472</v>
      </c>
      <c r="C19" s="84" t="s">
        <v>55</v>
      </c>
      <c r="D19" s="154" t="s">
        <v>473</v>
      </c>
      <c r="E19" s="84" t="s">
        <v>714</v>
      </c>
      <c r="F19" s="79">
        <v>198.242</v>
      </c>
      <c r="G19" s="152" t="s">
        <v>642</v>
      </c>
      <c r="H19" s="91">
        <v>1</v>
      </c>
    </row>
    <row r="20" spans="1:8" ht="45.75" customHeight="1">
      <c r="A20" s="115">
        <f t="shared" si="0"/>
        <v>9</v>
      </c>
      <c r="B20" s="86" t="s">
        <v>474</v>
      </c>
      <c r="C20" s="84" t="s">
        <v>55</v>
      </c>
      <c r="D20" s="154" t="s">
        <v>473</v>
      </c>
      <c r="E20" s="84" t="s">
        <v>715</v>
      </c>
      <c r="F20" s="79">
        <v>197.093</v>
      </c>
      <c r="G20" s="152" t="s">
        <v>642</v>
      </c>
      <c r="H20" s="91">
        <v>1</v>
      </c>
    </row>
    <row r="21" spans="1:8" ht="30" customHeight="1">
      <c r="A21" s="115">
        <f t="shared" si="0"/>
        <v>10</v>
      </c>
      <c r="B21" s="132" t="s">
        <v>475</v>
      </c>
      <c r="C21" s="88" t="s">
        <v>187</v>
      </c>
      <c r="D21" s="85" t="s">
        <v>476</v>
      </c>
      <c r="E21" s="81" t="s">
        <v>758</v>
      </c>
      <c r="F21" s="80">
        <v>202.451</v>
      </c>
      <c r="G21" s="152" t="s">
        <v>642</v>
      </c>
      <c r="H21" s="91">
        <v>0.98</v>
      </c>
    </row>
    <row r="22" spans="1:8" ht="30" customHeight="1">
      <c r="A22" s="115">
        <f t="shared" si="0"/>
        <v>11</v>
      </c>
      <c r="B22" s="132" t="s">
        <v>885</v>
      </c>
      <c r="C22" s="88" t="s">
        <v>187</v>
      </c>
      <c r="D22" s="85" t="s">
        <v>476</v>
      </c>
      <c r="E22" s="81">
        <v>60</v>
      </c>
      <c r="F22" s="82">
        <v>62.2</v>
      </c>
      <c r="G22" s="152" t="s">
        <v>645</v>
      </c>
      <c r="H22" s="91" t="s">
        <v>995</v>
      </c>
    </row>
    <row r="23" spans="1:8" ht="30" customHeight="1">
      <c r="A23" s="115">
        <f t="shared" si="0"/>
        <v>12</v>
      </c>
      <c r="B23" s="132" t="s">
        <v>477</v>
      </c>
      <c r="C23" s="88" t="s">
        <v>187</v>
      </c>
      <c r="D23" s="85" t="s">
        <v>478</v>
      </c>
      <c r="E23" s="81">
        <v>150</v>
      </c>
      <c r="F23" s="82">
        <v>82</v>
      </c>
      <c r="G23" s="152" t="s">
        <v>645</v>
      </c>
      <c r="H23" s="91" t="s">
        <v>995</v>
      </c>
    </row>
    <row r="24" spans="1:8" ht="30" customHeight="1">
      <c r="A24" s="115">
        <f t="shared" si="0"/>
        <v>13</v>
      </c>
      <c r="B24" s="132" t="s">
        <v>479</v>
      </c>
      <c r="C24" s="84" t="s">
        <v>55</v>
      </c>
      <c r="D24" s="85" t="s">
        <v>128</v>
      </c>
      <c r="E24" s="78" t="s">
        <v>480</v>
      </c>
      <c r="F24" s="82">
        <v>100</v>
      </c>
      <c r="G24" s="152" t="s">
        <v>645</v>
      </c>
      <c r="H24" s="91" t="s">
        <v>995</v>
      </c>
    </row>
    <row r="25" spans="1:8" ht="30" customHeight="1">
      <c r="A25" s="115">
        <f t="shared" si="0"/>
        <v>14</v>
      </c>
      <c r="B25" s="132" t="s">
        <v>481</v>
      </c>
      <c r="C25" s="84" t="s">
        <v>55</v>
      </c>
      <c r="D25" s="85" t="s">
        <v>128</v>
      </c>
      <c r="E25" s="78" t="s">
        <v>480</v>
      </c>
      <c r="F25" s="82">
        <v>100</v>
      </c>
      <c r="G25" s="152" t="s">
        <v>645</v>
      </c>
      <c r="H25" s="91" t="s">
        <v>995</v>
      </c>
    </row>
    <row r="26" spans="1:8" ht="30" customHeight="1">
      <c r="A26" s="115">
        <f t="shared" si="0"/>
        <v>15</v>
      </c>
      <c r="B26" s="132" t="s">
        <v>482</v>
      </c>
      <c r="C26" s="84" t="s">
        <v>55</v>
      </c>
      <c r="D26" s="85" t="s">
        <v>128</v>
      </c>
      <c r="E26" s="78" t="s">
        <v>480</v>
      </c>
      <c r="F26" s="82">
        <v>100</v>
      </c>
      <c r="G26" s="152" t="s">
        <v>645</v>
      </c>
      <c r="H26" s="91" t="s">
        <v>995</v>
      </c>
    </row>
    <row r="27" spans="1:8" ht="42" customHeight="1">
      <c r="A27" s="115">
        <f t="shared" si="0"/>
        <v>16</v>
      </c>
      <c r="B27" s="132" t="s">
        <v>483</v>
      </c>
      <c r="C27" s="84" t="s">
        <v>55</v>
      </c>
      <c r="D27" s="85" t="s">
        <v>968</v>
      </c>
      <c r="E27" s="78" t="s">
        <v>480</v>
      </c>
      <c r="F27" s="82">
        <v>100</v>
      </c>
      <c r="G27" s="152" t="s">
        <v>645</v>
      </c>
      <c r="H27" s="91" t="s">
        <v>995</v>
      </c>
    </row>
    <row r="28" spans="1:8" ht="30" customHeight="1">
      <c r="A28" s="115">
        <f t="shared" si="0"/>
        <v>17</v>
      </c>
      <c r="B28" s="132" t="s">
        <v>484</v>
      </c>
      <c r="C28" s="84" t="s">
        <v>55</v>
      </c>
      <c r="D28" s="85" t="s">
        <v>968</v>
      </c>
      <c r="E28" s="78" t="s">
        <v>480</v>
      </c>
      <c r="F28" s="82">
        <v>100</v>
      </c>
      <c r="G28" s="152" t="s">
        <v>645</v>
      </c>
      <c r="H28" s="91" t="s">
        <v>995</v>
      </c>
    </row>
    <row r="29" spans="1:8" ht="30" customHeight="1">
      <c r="A29" s="115">
        <f t="shared" si="0"/>
        <v>18</v>
      </c>
      <c r="B29" s="132" t="s">
        <v>485</v>
      </c>
      <c r="C29" s="84" t="s">
        <v>55</v>
      </c>
      <c r="D29" s="85" t="s">
        <v>968</v>
      </c>
      <c r="E29" s="78" t="s">
        <v>480</v>
      </c>
      <c r="F29" s="82">
        <v>100</v>
      </c>
      <c r="G29" s="152" t="s">
        <v>645</v>
      </c>
      <c r="H29" s="91" t="s">
        <v>995</v>
      </c>
    </row>
    <row r="30" spans="1:8" ht="30" customHeight="1">
      <c r="A30" s="115">
        <f t="shared" si="0"/>
        <v>19</v>
      </c>
      <c r="B30" s="132" t="s">
        <v>486</v>
      </c>
      <c r="C30" s="84" t="s">
        <v>55</v>
      </c>
      <c r="D30" s="85" t="s">
        <v>968</v>
      </c>
      <c r="E30" s="78" t="s">
        <v>487</v>
      </c>
      <c r="F30" s="82">
        <v>150</v>
      </c>
      <c r="G30" s="152" t="s">
        <v>645</v>
      </c>
      <c r="H30" s="91" t="s">
        <v>995</v>
      </c>
    </row>
    <row r="31" spans="1:8" ht="57.75" customHeight="1">
      <c r="A31" s="115">
        <f t="shared" si="0"/>
        <v>20</v>
      </c>
      <c r="B31" s="132" t="s">
        <v>488</v>
      </c>
      <c r="C31" s="84" t="s">
        <v>173</v>
      </c>
      <c r="D31" s="85" t="s">
        <v>128</v>
      </c>
      <c r="E31" s="78" t="s">
        <v>487</v>
      </c>
      <c r="F31" s="82">
        <v>150</v>
      </c>
      <c r="G31" s="152" t="s">
        <v>645</v>
      </c>
      <c r="H31" s="91" t="s">
        <v>995</v>
      </c>
    </row>
    <row r="32" spans="1:8" ht="65.25" customHeight="1">
      <c r="A32" s="115">
        <f t="shared" si="0"/>
        <v>21</v>
      </c>
      <c r="B32" s="133" t="s">
        <v>935</v>
      </c>
      <c r="C32" s="84" t="s">
        <v>55</v>
      </c>
      <c r="D32" s="85" t="s">
        <v>969</v>
      </c>
      <c r="E32" s="78" t="s">
        <v>480</v>
      </c>
      <c r="F32" s="82">
        <v>200</v>
      </c>
      <c r="G32" s="152" t="s">
        <v>645</v>
      </c>
      <c r="H32" s="91" t="s">
        <v>995</v>
      </c>
    </row>
    <row r="33" spans="1:246" s="155" customFormat="1" ht="30" customHeight="1">
      <c r="A33" s="115">
        <f t="shared" si="0"/>
        <v>22</v>
      </c>
      <c r="B33" s="87" t="s">
        <v>865</v>
      </c>
      <c r="C33" s="89" t="s">
        <v>70</v>
      </c>
      <c r="D33" s="87" t="s">
        <v>489</v>
      </c>
      <c r="E33" s="78">
        <v>274.3</v>
      </c>
      <c r="F33" s="80">
        <v>202.299</v>
      </c>
      <c r="G33" s="152" t="s">
        <v>642</v>
      </c>
      <c r="H33" s="101">
        <v>1</v>
      </c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6"/>
      <c r="DY33" s="156"/>
      <c r="DZ33" s="156"/>
      <c r="EA33" s="156"/>
      <c r="EB33" s="156"/>
      <c r="EC33" s="156"/>
      <c r="ED33" s="156"/>
      <c r="EE33" s="156"/>
      <c r="EF33" s="156"/>
      <c r="EG33" s="156"/>
      <c r="EH33" s="156"/>
      <c r="EI33" s="156"/>
      <c r="EJ33" s="156"/>
      <c r="EK33" s="156"/>
      <c r="EL33" s="156"/>
      <c r="EM33" s="156"/>
      <c r="EN33" s="156"/>
      <c r="EO33" s="156"/>
      <c r="EP33" s="156"/>
      <c r="EQ33" s="156"/>
      <c r="ER33" s="156"/>
      <c r="ES33" s="156"/>
      <c r="ET33" s="156"/>
      <c r="EU33" s="156"/>
      <c r="EV33" s="156"/>
      <c r="EW33" s="156"/>
      <c r="EX33" s="156"/>
      <c r="EY33" s="156"/>
      <c r="EZ33" s="156"/>
      <c r="FA33" s="156"/>
      <c r="FB33" s="156"/>
      <c r="FC33" s="156"/>
      <c r="FD33" s="156"/>
      <c r="FE33" s="156"/>
      <c r="FF33" s="156"/>
      <c r="FG33" s="156"/>
      <c r="FH33" s="156"/>
      <c r="FI33" s="156"/>
      <c r="FJ33" s="156"/>
      <c r="FK33" s="156"/>
      <c r="FL33" s="156"/>
      <c r="FM33" s="156"/>
      <c r="FN33" s="156"/>
      <c r="FO33" s="156"/>
      <c r="FP33" s="156"/>
      <c r="FQ33" s="156"/>
      <c r="FR33" s="156"/>
      <c r="FS33" s="156"/>
      <c r="FT33" s="156"/>
      <c r="FU33" s="156"/>
      <c r="FV33" s="156"/>
      <c r="FW33" s="156"/>
      <c r="FX33" s="156"/>
      <c r="FY33" s="156"/>
      <c r="FZ33" s="156"/>
      <c r="GA33" s="156"/>
      <c r="GB33" s="156"/>
      <c r="GC33" s="156"/>
      <c r="GD33" s="156"/>
      <c r="GE33" s="156"/>
      <c r="GF33" s="156"/>
      <c r="GG33" s="156"/>
      <c r="GH33" s="156"/>
      <c r="GI33" s="156"/>
      <c r="GJ33" s="156"/>
      <c r="GK33" s="156"/>
      <c r="GL33" s="156"/>
      <c r="GM33" s="156"/>
      <c r="GN33" s="156"/>
      <c r="GO33" s="156"/>
      <c r="GP33" s="156"/>
      <c r="GQ33" s="156"/>
      <c r="GR33" s="156"/>
      <c r="GS33" s="156"/>
      <c r="GT33" s="156"/>
      <c r="GU33" s="156"/>
      <c r="GV33" s="156"/>
      <c r="GW33" s="156"/>
      <c r="GX33" s="156"/>
      <c r="GY33" s="156"/>
      <c r="GZ33" s="156"/>
      <c r="HA33" s="156"/>
      <c r="HB33" s="156"/>
      <c r="HC33" s="156"/>
      <c r="HD33" s="156"/>
      <c r="HE33" s="156"/>
      <c r="HF33" s="156"/>
      <c r="HG33" s="156"/>
      <c r="HH33" s="156"/>
      <c r="HI33" s="156"/>
      <c r="HJ33" s="156"/>
      <c r="HK33" s="156"/>
      <c r="HL33" s="156"/>
      <c r="HM33" s="156"/>
      <c r="HN33" s="156"/>
      <c r="HO33" s="156"/>
      <c r="HP33" s="156"/>
      <c r="HQ33" s="156"/>
      <c r="HR33" s="156"/>
      <c r="HS33" s="156"/>
      <c r="HT33" s="156"/>
      <c r="HU33" s="156"/>
      <c r="HV33" s="156"/>
      <c r="HW33" s="156"/>
      <c r="HX33" s="156"/>
      <c r="HY33" s="156"/>
      <c r="HZ33" s="156"/>
      <c r="IA33" s="156"/>
      <c r="IB33" s="156"/>
      <c r="IC33" s="156"/>
      <c r="ID33" s="156"/>
      <c r="IE33" s="156"/>
      <c r="IF33" s="156"/>
      <c r="IG33" s="156"/>
      <c r="IH33" s="156"/>
      <c r="II33" s="156"/>
      <c r="IJ33" s="156"/>
      <c r="IK33" s="156"/>
      <c r="IL33" s="156"/>
    </row>
    <row r="34" spans="1:8" ht="48" customHeight="1">
      <c r="A34" s="115">
        <f t="shared" si="0"/>
        <v>23</v>
      </c>
      <c r="B34" s="157" t="s">
        <v>970</v>
      </c>
      <c r="C34" s="89" t="s">
        <v>711</v>
      </c>
      <c r="D34" s="158" t="s">
        <v>233</v>
      </c>
      <c r="E34" s="78" t="s">
        <v>490</v>
      </c>
      <c r="F34" s="80">
        <v>200</v>
      </c>
      <c r="G34" s="152"/>
      <c r="H34" s="91" t="s">
        <v>936</v>
      </c>
    </row>
    <row r="35" spans="1:8" ht="49.5" customHeight="1">
      <c r="A35" s="115">
        <f t="shared" si="0"/>
        <v>24</v>
      </c>
      <c r="B35" s="159" t="s">
        <v>491</v>
      </c>
      <c r="C35" s="153" t="s">
        <v>69</v>
      </c>
      <c r="D35" s="87" t="s">
        <v>492</v>
      </c>
      <c r="E35" s="78" t="s">
        <v>889</v>
      </c>
      <c r="F35" s="160">
        <v>91.454</v>
      </c>
      <c r="G35" s="152" t="s">
        <v>893</v>
      </c>
      <c r="H35" s="91">
        <v>0.1</v>
      </c>
    </row>
    <row r="36" spans="1:8" ht="63" customHeight="1">
      <c r="A36" s="115">
        <f t="shared" si="0"/>
        <v>25</v>
      </c>
      <c r="B36" s="159" t="s">
        <v>493</v>
      </c>
      <c r="C36" s="153" t="s">
        <v>69</v>
      </c>
      <c r="D36" s="87" t="s">
        <v>971</v>
      </c>
      <c r="E36" s="78" t="s">
        <v>284</v>
      </c>
      <c r="F36" s="160">
        <v>191.463</v>
      </c>
      <c r="G36" s="152" t="s">
        <v>893</v>
      </c>
      <c r="H36" s="91">
        <v>0.1</v>
      </c>
    </row>
    <row r="37" spans="1:8" ht="33" customHeight="1">
      <c r="A37" s="115">
        <f t="shared" si="0"/>
        <v>26</v>
      </c>
      <c r="B37" s="161" t="s">
        <v>494</v>
      </c>
      <c r="C37" s="89" t="s">
        <v>69</v>
      </c>
      <c r="D37" s="87" t="s">
        <v>492</v>
      </c>
      <c r="E37" s="78" t="s">
        <v>890</v>
      </c>
      <c r="F37" s="160">
        <v>73.65698</v>
      </c>
      <c r="G37" s="152" t="s">
        <v>893</v>
      </c>
      <c r="H37" s="91">
        <v>0.1</v>
      </c>
    </row>
    <row r="38" spans="1:8" ht="75" customHeight="1">
      <c r="A38" s="115">
        <f t="shared" si="0"/>
        <v>27</v>
      </c>
      <c r="B38" s="161" t="s">
        <v>495</v>
      </c>
      <c r="C38" s="89" t="s">
        <v>69</v>
      </c>
      <c r="D38" s="87" t="s">
        <v>972</v>
      </c>
      <c r="E38" s="78">
        <v>35</v>
      </c>
      <c r="F38" s="160">
        <v>30</v>
      </c>
      <c r="G38" s="152" t="s">
        <v>893</v>
      </c>
      <c r="H38" s="101" t="s">
        <v>947</v>
      </c>
    </row>
    <row r="39" spans="1:8" ht="67.5" customHeight="1">
      <c r="A39" s="115">
        <f t="shared" si="0"/>
        <v>28</v>
      </c>
      <c r="B39" s="161" t="s">
        <v>496</v>
      </c>
      <c r="C39" s="88" t="s">
        <v>301</v>
      </c>
      <c r="D39" s="87" t="s">
        <v>497</v>
      </c>
      <c r="E39" s="84" t="s">
        <v>498</v>
      </c>
      <c r="F39" s="160">
        <v>58</v>
      </c>
      <c r="G39" s="152" t="s">
        <v>893</v>
      </c>
      <c r="H39" s="101" t="s">
        <v>947</v>
      </c>
    </row>
    <row r="40" spans="1:8" ht="30" customHeight="1">
      <c r="A40" s="115">
        <f t="shared" si="0"/>
        <v>29</v>
      </c>
      <c r="B40" s="161" t="s">
        <v>499</v>
      </c>
      <c r="C40" s="88" t="s">
        <v>301</v>
      </c>
      <c r="D40" s="87" t="s">
        <v>130</v>
      </c>
      <c r="E40" s="84" t="s">
        <v>193</v>
      </c>
      <c r="F40" s="160">
        <v>95.951</v>
      </c>
      <c r="G40" s="152" t="s">
        <v>642</v>
      </c>
      <c r="H40" s="91">
        <v>1</v>
      </c>
    </row>
    <row r="41" spans="1:8" ht="30" customHeight="1">
      <c r="A41" s="115">
        <f t="shared" si="0"/>
        <v>30</v>
      </c>
      <c r="B41" s="161" t="s">
        <v>500</v>
      </c>
      <c r="C41" s="89" t="s">
        <v>69</v>
      </c>
      <c r="D41" s="87" t="s">
        <v>501</v>
      </c>
      <c r="E41" s="84" t="s">
        <v>502</v>
      </c>
      <c r="F41" s="160">
        <v>6.60264</v>
      </c>
      <c r="G41" s="152" t="s">
        <v>280</v>
      </c>
      <c r="H41" s="91">
        <v>0.1</v>
      </c>
    </row>
    <row r="42" spans="1:8" ht="44.25" customHeight="1">
      <c r="A42" s="115">
        <f t="shared" si="0"/>
        <v>31</v>
      </c>
      <c r="B42" s="161" t="s">
        <v>504</v>
      </c>
      <c r="C42" s="89" t="s">
        <v>69</v>
      </c>
      <c r="D42" s="87" t="s">
        <v>195</v>
      </c>
      <c r="E42" s="78" t="s">
        <v>505</v>
      </c>
      <c r="F42" s="160">
        <v>70</v>
      </c>
      <c r="G42" s="152" t="s">
        <v>645</v>
      </c>
      <c r="H42" s="101" t="s">
        <v>947</v>
      </c>
    </row>
    <row r="43" spans="1:8" ht="47.25" customHeight="1">
      <c r="A43" s="115">
        <f t="shared" si="0"/>
        <v>32</v>
      </c>
      <c r="B43" s="86" t="s">
        <v>372</v>
      </c>
      <c r="C43" s="89" t="s">
        <v>263</v>
      </c>
      <c r="D43" s="87" t="s">
        <v>373</v>
      </c>
      <c r="E43" s="89" t="s">
        <v>374</v>
      </c>
      <c r="F43" s="82">
        <v>198.71</v>
      </c>
      <c r="G43" s="152" t="s">
        <v>642</v>
      </c>
      <c r="H43" s="91">
        <v>0.6</v>
      </c>
    </row>
    <row r="44" spans="1:8" ht="54.75" customHeight="1">
      <c r="A44" s="115">
        <f t="shared" si="0"/>
        <v>33</v>
      </c>
      <c r="B44" s="86" t="s">
        <v>375</v>
      </c>
      <c r="C44" s="89" t="s">
        <v>263</v>
      </c>
      <c r="D44" s="87" t="s">
        <v>373</v>
      </c>
      <c r="E44" s="89" t="s">
        <v>374</v>
      </c>
      <c r="F44" s="79">
        <v>198.71</v>
      </c>
      <c r="G44" s="152" t="s">
        <v>893</v>
      </c>
      <c r="H44" s="91">
        <v>0.1</v>
      </c>
    </row>
    <row r="45" spans="1:8" ht="54.75" customHeight="1">
      <c r="A45" s="115">
        <f t="shared" si="0"/>
        <v>34</v>
      </c>
      <c r="B45" s="86" t="s">
        <v>507</v>
      </c>
      <c r="C45" s="89" t="s">
        <v>263</v>
      </c>
      <c r="D45" s="87" t="s">
        <v>373</v>
      </c>
      <c r="E45" s="89" t="s">
        <v>508</v>
      </c>
      <c r="F45" s="79">
        <v>150</v>
      </c>
      <c r="G45" s="152" t="s">
        <v>645</v>
      </c>
      <c r="H45" s="101" t="s">
        <v>947</v>
      </c>
    </row>
    <row r="46" spans="1:8" ht="47.25" customHeight="1">
      <c r="A46" s="115">
        <f t="shared" si="0"/>
        <v>35</v>
      </c>
      <c r="B46" s="86" t="s">
        <v>509</v>
      </c>
      <c r="C46" s="89" t="s">
        <v>263</v>
      </c>
      <c r="D46" s="87" t="s">
        <v>373</v>
      </c>
      <c r="E46" s="89" t="s">
        <v>510</v>
      </c>
      <c r="F46" s="79">
        <v>202.127</v>
      </c>
      <c r="G46" s="152" t="s">
        <v>645</v>
      </c>
      <c r="H46" s="101" t="s">
        <v>947</v>
      </c>
    </row>
    <row r="47" spans="1:8" ht="55.5" customHeight="1">
      <c r="A47" s="115">
        <f t="shared" si="0"/>
        <v>36</v>
      </c>
      <c r="B47" s="86" t="s">
        <v>511</v>
      </c>
      <c r="C47" s="89" t="s">
        <v>56</v>
      </c>
      <c r="D47" s="87" t="s">
        <v>512</v>
      </c>
      <c r="E47" s="89" t="s">
        <v>513</v>
      </c>
      <c r="F47" s="79">
        <v>100</v>
      </c>
      <c r="G47" s="152" t="s">
        <v>645</v>
      </c>
      <c r="H47" s="101" t="s">
        <v>947</v>
      </c>
    </row>
    <row r="48" spans="1:8" ht="38.25" customHeight="1">
      <c r="A48" s="115">
        <f t="shared" si="0"/>
        <v>37</v>
      </c>
      <c r="B48" s="86" t="s">
        <v>771</v>
      </c>
      <c r="C48" s="84" t="s">
        <v>55</v>
      </c>
      <c r="D48" s="87" t="s">
        <v>124</v>
      </c>
      <c r="E48" s="89" t="s">
        <v>221</v>
      </c>
      <c r="F48" s="82">
        <v>150</v>
      </c>
      <c r="G48" s="152" t="s">
        <v>937</v>
      </c>
      <c r="H48" s="91" t="s">
        <v>938</v>
      </c>
    </row>
    <row r="49" spans="1:8" ht="57.75" customHeight="1">
      <c r="A49" s="115">
        <f t="shared" si="0"/>
        <v>38</v>
      </c>
      <c r="B49" s="86" t="s">
        <v>515</v>
      </c>
      <c r="C49" s="88" t="s">
        <v>301</v>
      </c>
      <c r="D49" s="87" t="s">
        <v>215</v>
      </c>
      <c r="E49" s="84" t="s">
        <v>510</v>
      </c>
      <c r="F49" s="80">
        <v>180</v>
      </c>
      <c r="G49" s="152" t="s">
        <v>645</v>
      </c>
      <c r="H49" s="101" t="s">
        <v>947</v>
      </c>
    </row>
    <row r="50" spans="1:8" ht="47.25" customHeight="1">
      <c r="A50" s="115">
        <f t="shared" si="0"/>
        <v>39</v>
      </c>
      <c r="B50" s="86" t="s">
        <v>516</v>
      </c>
      <c r="C50" s="88" t="s">
        <v>301</v>
      </c>
      <c r="D50" s="87" t="s">
        <v>215</v>
      </c>
      <c r="E50" s="84" t="s">
        <v>510</v>
      </c>
      <c r="F50" s="80">
        <v>180</v>
      </c>
      <c r="G50" s="152" t="s">
        <v>645</v>
      </c>
      <c r="H50" s="101" t="s">
        <v>947</v>
      </c>
    </row>
    <row r="51" spans="1:8" ht="54.75" customHeight="1">
      <c r="A51" s="115">
        <f aca="true" t="shared" si="1" ref="A51:A56">A50+1</f>
        <v>40</v>
      </c>
      <c r="B51" s="86" t="s">
        <v>517</v>
      </c>
      <c r="C51" s="88" t="s">
        <v>301</v>
      </c>
      <c r="D51" s="87" t="s">
        <v>215</v>
      </c>
      <c r="E51" s="84" t="s">
        <v>518</v>
      </c>
      <c r="F51" s="80">
        <v>190</v>
      </c>
      <c r="G51" s="152" t="s">
        <v>645</v>
      </c>
      <c r="H51" s="101" t="s">
        <v>947</v>
      </c>
    </row>
    <row r="52" spans="1:8" ht="57" customHeight="1">
      <c r="A52" s="115">
        <f t="shared" si="1"/>
        <v>41</v>
      </c>
      <c r="B52" s="86" t="s">
        <v>723</v>
      </c>
      <c r="C52" s="89" t="s">
        <v>263</v>
      </c>
      <c r="D52" s="85" t="s">
        <v>290</v>
      </c>
      <c r="E52" s="84" t="s">
        <v>284</v>
      </c>
      <c r="F52" s="79">
        <v>198.616</v>
      </c>
      <c r="G52" s="152" t="s">
        <v>642</v>
      </c>
      <c r="H52" s="91">
        <v>0.8</v>
      </c>
    </row>
    <row r="53" spans="1:8" ht="46.5" customHeight="1">
      <c r="A53" s="115">
        <f t="shared" si="1"/>
        <v>42</v>
      </c>
      <c r="B53" s="86" t="s">
        <v>725</v>
      </c>
      <c r="C53" s="89" t="s">
        <v>263</v>
      </c>
      <c r="D53" s="85" t="s">
        <v>290</v>
      </c>
      <c r="E53" s="84" t="s">
        <v>518</v>
      </c>
      <c r="F53" s="79">
        <v>200</v>
      </c>
      <c r="G53" s="152" t="s">
        <v>645</v>
      </c>
      <c r="H53" s="101" t="s">
        <v>947</v>
      </c>
    </row>
    <row r="54" spans="1:8" ht="54.75" customHeight="1">
      <c r="A54" s="115">
        <f t="shared" si="1"/>
        <v>43</v>
      </c>
      <c r="B54" s="86" t="s">
        <v>720</v>
      </c>
      <c r="C54" s="89" t="s">
        <v>263</v>
      </c>
      <c r="D54" s="87" t="s">
        <v>215</v>
      </c>
      <c r="E54" s="84" t="s">
        <v>736</v>
      </c>
      <c r="F54" s="79">
        <v>73.237</v>
      </c>
      <c r="G54" s="152" t="s">
        <v>642</v>
      </c>
      <c r="H54" s="91">
        <v>0.3</v>
      </c>
    </row>
    <row r="55" spans="1:8" ht="53.25" customHeight="1">
      <c r="A55" s="115">
        <f t="shared" si="1"/>
        <v>44</v>
      </c>
      <c r="B55" s="86" t="s">
        <v>721</v>
      </c>
      <c r="C55" s="89" t="s">
        <v>263</v>
      </c>
      <c r="D55" s="87" t="s">
        <v>215</v>
      </c>
      <c r="E55" s="84" t="s">
        <v>735</v>
      </c>
      <c r="F55" s="80">
        <v>76.621</v>
      </c>
      <c r="G55" s="152" t="s">
        <v>642</v>
      </c>
      <c r="H55" s="91">
        <v>0.15</v>
      </c>
    </row>
    <row r="56" spans="1:8" ht="43.5" customHeight="1">
      <c r="A56" s="115">
        <f t="shared" si="1"/>
        <v>45</v>
      </c>
      <c r="B56" s="86" t="s">
        <v>519</v>
      </c>
      <c r="C56" s="89" t="s">
        <v>263</v>
      </c>
      <c r="D56" s="85" t="s">
        <v>520</v>
      </c>
      <c r="E56" s="84" t="s">
        <v>374</v>
      </c>
      <c r="F56" s="80">
        <v>200</v>
      </c>
      <c r="G56" s="152" t="s">
        <v>893</v>
      </c>
      <c r="H56" s="101" t="s">
        <v>947</v>
      </c>
    </row>
    <row r="57" spans="1:8" ht="42" customHeight="1">
      <c r="A57" s="115">
        <f aca="true" t="shared" si="2" ref="A57:A89">A56+1</f>
        <v>46</v>
      </c>
      <c r="B57" s="134" t="s">
        <v>521</v>
      </c>
      <c r="C57" s="89" t="s">
        <v>263</v>
      </c>
      <c r="D57" s="85" t="s">
        <v>522</v>
      </c>
      <c r="E57" s="84"/>
      <c r="F57" s="80">
        <v>28.663</v>
      </c>
      <c r="G57" s="152" t="s">
        <v>893</v>
      </c>
      <c r="H57" s="91">
        <v>0.1</v>
      </c>
    </row>
    <row r="58" spans="1:8" ht="39.75" customHeight="1">
      <c r="A58" s="115">
        <f t="shared" si="2"/>
        <v>47</v>
      </c>
      <c r="B58" s="134" t="s">
        <v>523</v>
      </c>
      <c r="C58" s="89" t="s">
        <v>263</v>
      </c>
      <c r="D58" s="85" t="s">
        <v>506</v>
      </c>
      <c r="E58" s="84"/>
      <c r="F58" s="80">
        <v>28.792</v>
      </c>
      <c r="G58" s="152" t="s">
        <v>642</v>
      </c>
      <c r="H58" s="91">
        <v>1</v>
      </c>
    </row>
    <row r="59" spans="1:246" s="125" customFormat="1" ht="56.25" customHeight="1">
      <c r="A59" s="115">
        <f t="shared" si="2"/>
        <v>48</v>
      </c>
      <c r="B59" s="85" t="s">
        <v>77</v>
      </c>
      <c r="C59" s="85" t="s">
        <v>345</v>
      </c>
      <c r="D59" s="87" t="s">
        <v>31</v>
      </c>
      <c r="E59" s="84"/>
      <c r="F59" s="80">
        <v>162.799</v>
      </c>
      <c r="G59" s="119" t="s">
        <v>606</v>
      </c>
      <c r="H59" s="101">
        <v>1</v>
      </c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  <c r="CW59" s="162"/>
      <c r="CX59" s="162"/>
      <c r="CY59" s="162"/>
      <c r="CZ59" s="162"/>
      <c r="DA59" s="162"/>
      <c r="DB59" s="162"/>
      <c r="DC59" s="162"/>
      <c r="DD59" s="162"/>
      <c r="DE59" s="162"/>
      <c r="DF59" s="162"/>
      <c r="DG59" s="162"/>
      <c r="DH59" s="162"/>
      <c r="DI59" s="162"/>
      <c r="DJ59" s="162"/>
      <c r="DK59" s="162"/>
      <c r="DL59" s="162"/>
      <c r="DM59" s="162"/>
      <c r="DN59" s="162"/>
      <c r="DO59" s="162"/>
      <c r="DP59" s="162"/>
      <c r="DQ59" s="162"/>
      <c r="DR59" s="162"/>
      <c r="DS59" s="162"/>
      <c r="DT59" s="162"/>
      <c r="DU59" s="162"/>
      <c r="DV59" s="162"/>
      <c r="DW59" s="162"/>
      <c r="DX59" s="162"/>
      <c r="DY59" s="162"/>
      <c r="DZ59" s="162"/>
      <c r="EA59" s="162"/>
      <c r="EB59" s="162"/>
      <c r="EC59" s="162"/>
      <c r="ED59" s="162"/>
      <c r="EE59" s="162"/>
      <c r="EF59" s="162"/>
      <c r="EG59" s="162"/>
      <c r="EH59" s="162"/>
      <c r="EI59" s="162"/>
      <c r="EJ59" s="162"/>
      <c r="EK59" s="162"/>
      <c r="EL59" s="162"/>
      <c r="EM59" s="162"/>
      <c r="EN59" s="162"/>
      <c r="EO59" s="162"/>
      <c r="EP59" s="162"/>
      <c r="EQ59" s="162"/>
      <c r="ER59" s="162"/>
      <c r="ES59" s="162"/>
      <c r="ET59" s="162"/>
      <c r="EU59" s="162"/>
      <c r="EV59" s="162"/>
      <c r="EW59" s="162"/>
      <c r="EX59" s="162"/>
      <c r="EY59" s="162"/>
      <c r="EZ59" s="162"/>
      <c r="FA59" s="162"/>
      <c r="FB59" s="162"/>
      <c r="FC59" s="162"/>
      <c r="FD59" s="162"/>
      <c r="FE59" s="162"/>
      <c r="FF59" s="162"/>
      <c r="FG59" s="162"/>
      <c r="FH59" s="162"/>
      <c r="FI59" s="162"/>
      <c r="FJ59" s="162"/>
      <c r="FK59" s="162"/>
      <c r="FL59" s="162"/>
      <c r="FM59" s="162"/>
      <c r="FN59" s="162"/>
      <c r="FO59" s="162"/>
      <c r="FP59" s="162"/>
      <c r="FQ59" s="162"/>
      <c r="FR59" s="162"/>
      <c r="FS59" s="162"/>
      <c r="FT59" s="162"/>
      <c r="FU59" s="162"/>
      <c r="FV59" s="162"/>
      <c r="FW59" s="162"/>
      <c r="FX59" s="162"/>
      <c r="FY59" s="162"/>
      <c r="FZ59" s="162"/>
      <c r="GA59" s="162"/>
      <c r="GB59" s="162"/>
      <c r="GC59" s="162"/>
      <c r="GD59" s="162"/>
      <c r="GE59" s="162"/>
      <c r="GF59" s="162"/>
      <c r="GG59" s="162"/>
      <c r="GH59" s="162"/>
      <c r="GI59" s="162"/>
      <c r="GJ59" s="162"/>
      <c r="GK59" s="162"/>
      <c r="GL59" s="162"/>
      <c r="GM59" s="162"/>
      <c r="GN59" s="162"/>
      <c r="GO59" s="162"/>
      <c r="GP59" s="162"/>
      <c r="GQ59" s="162"/>
      <c r="GR59" s="162"/>
      <c r="GS59" s="162"/>
      <c r="GT59" s="162"/>
      <c r="GU59" s="162"/>
      <c r="GV59" s="162"/>
      <c r="GW59" s="162"/>
      <c r="GX59" s="162"/>
      <c r="GY59" s="162"/>
      <c r="GZ59" s="162"/>
      <c r="HA59" s="162"/>
      <c r="HB59" s="162"/>
      <c r="HC59" s="162"/>
      <c r="HD59" s="162"/>
      <c r="HE59" s="162"/>
      <c r="HF59" s="162"/>
      <c r="HG59" s="162"/>
      <c r="HH59" s="162"/>
      <c r="HI59" s="162"/>
      <c r="HJ59" s="162"/>
      <c r="HK59" s="162"/>
      <c r="HL59" s="162"/>
      <c r="HM59" s="162"/>
      <c r="HN59" s="162"/>
      <c r="HO59" s="162"/>
      <c r="HP59" s="162"/>
      <c r="HQ59" s="162"/>
      <c r="HR59" s="162"/>
      <c r="HS59" s="162"/>
      <c r="HT59" s="162"/>
      <c r="HU59" s="162"/>
      <c r="HV59" s="162"/>
      <c r="HW59" s="162"/>
      <c r="HX59" s="162"/>
      <c r="HY59" s="162"/>
      <c r="HZ59" s="162"/>
      <c r="IA59" s="162"/>
      <c r="IB59" s="162"/>
      <c r="IC59" s="162"/>
      <c r="ID59" s="162"/>
      <c r="IE59" s="162"/>
      <c r="IF59" s="162"/>
      <c r="IG59" s="162"/>
      <c r="IH59" s="162"/>
      <c r="II59" s="162"/>
      <c r="IJ59" s="162"/>
      <c r="IK59" s="162"/>
      <c r="IL59" s="162"/>
    </row>
    <row r="60" spans="1:8" ht="30" customHeight="1">
      <c r="A60" s="117">
        <f t="shared" si="2"/>
        <v>49</v>
      </c>
      <c r="B60" s="131" t="s">
        <v>41</v>
      </c>
      <c r="C60" s="85" t="s">
        <v>116</v>
      </c>
      <c r="D60" s="87" t="s">
        <v>128</v>
      </c>
      <c r="E60" s="84" t="s">
        <v>64</v>
      </c>
      <c r="F60" s="80">
        <v>98.897</v>
      </c>
      <c r="G60" s="119" t="s">
        <v>606</v>
      </c>
      <c r="H60" s="101">
        <v>1</v>
      </c>
    </row>
    <row r="61" spans="1:8" ht="30" customHeight="1">
      <c r="A61" s="117">
        <f t="shared" si="2"/>
        <v>50</v>
      </c>
      <c r="B61" s="87" t="s">
        <v>42</v>
      </c>
      <c r="C61" s="85" t="s">
        <v>116</v>
      </c>
      <c r="D61" s="87" t="s">
        <v>43</v>
      </c>
      <c r="E61" s="84" t="s">
        <v>524</v>
      </c>
      <c r="F61" s="80">
        <v>124.74</v>
      </c>
      <c r="G61" s="119" t="s">
        <v>606</v>
      </c>
      <c r="H61" s="101">
        <v>1</v>
      </c>
    </row>
    <row r="62" spans="1:8" ht="30" customHeight="1">
      <c r="A62" s="117">
        <f t="shared" si="2"/>
        <v>51</v>
      </c>
      <c r="B62" s="87" t="s">
        <v>228</v>
      </c>
      <c r="C62" s="85" t="s">
        <v>116</v>
      </c>
      <c r="D62" s="87" t="s">
        <v>44</v>
      </c>
      <c r="E62" s="84" t="s">
        <v>193</v>
      </c>
      <c r="F62" s="80">
        <v>39.518</v>
      </c>
      <c r="G62" s="119" t="s">
        <v>606</v>
      </c>
      <c r="H62" s="101">
        <v>1</v>
      </c>
    </row>
    <row r="63" spans="1:8" ht="30" customHeight="1">
      <c r="A63" s="117">
        <f t="shared" si="2"/>
        <v>52</v>
      </c>
      <c r="B63" s="87" t="s">
        <v>833</v>
      </c>
      <c r="C63" s="87" t="s">
        <v>116</v>
      </c>
      <c r="D63" s="87" t="s">
        <v>300</v>
      </c>
      <c r="E63" s="84"/>
      <c r="F63" s="80">
        <v>169.681</v>
      </c>
      <c r="G63" s="119" t="s">
        <v>606</v>
      </c>
      <c r="H63" s="101">
        <v>1</v>
      </c>
    </row>
    <row r="64" spans="1:8" ht="30" customHeight="1">
      <c r="A64" s="117">
        <f t="shared" si="2"/>
        <v>53</v>
      </c>
      <c r="B64" s="87" t="s">
        <v>834</v>
      </c>
      <c r="C64" s="87" t="s">
        <v>116</v>
      </c>
      <c r="D64" s="87" t="s">
        <v>300</v>
      </c>
      <c r="E64" s="84"/>
      <c r="F64" s="80">
        <v>91.115</v>
      </c>
      <c r="G64" s="119" t="s">
        <v>606</v>
      </c>
      <c r="H64" s="101">
        <v>1</v>
      </c>
    </row>
    <row r="65" spans="1:8" ht="45.75" customHeight="1">
      <c r="A65" s="117">
        <f t="shared" si="2"/>
        <v>54</v>
      </c>
      <c r="B65" s="87" t="s">
        <v>125</v>
      </c>
      <c r="C65" s="118" t="s">
        <v>525</v>
      </c>
      <c r="D65" s="87" t="s">
        <v>328</v>
      </c>
      <c r="E65" s="84"/>
      <c r="F65" s="80">
        <v>68.485</v>
      </c>
      <c r="G65" s="119" t="s">
        <v>605</v>
      </c>
      <c r="H65" s="101">
        <v>1</v>
      </c>
    </row>
    <row r="66" spans="1:8" ht="30" customHeight="1">
      <c r="A66" s="117">
        <f t="shared" si="2"/>
        <v>55</v>
      </c>
      <c r="B66" s="131" t="s">
        <v>333</v>
      </c>
      <c r="C66" s="118" t="s">
        <v>194</v>
      </c>
      <c r="D66" s="87" t="s">
        <v>319</v>
      </c>
      <c r="E66" s="84"/>
      <c r="F66" s="80">
        <v>106.271</v>
      </c>
      <c r="G66" s="119" t="s">
        <v>606</v>
      </c>
      <c r="H66" s="101">
        <v>1</v>
      </c>
    </row>
    <row r="67" spans="1:246" s="125" customFormat="1" ht="30" customHeight="1">
      <c r="A67" s="117">
        <f t="shared" si="2"/>
        <v>56</v>
      </c>
      <c r="B67" s="85" t="s">
        <v>192</v>
      </c>
      <c r="C67" s="118" t="s">
        <v>363</v>
      </c>
      <c r="D67" s="87" t="s">
        <v>313</v>
      </c>
      <c r="E67" s="88" t="s">
        <v>757</v>
      </c>
      <c r="F67" s="80">
        <v>67.467</v>
      </c>
      <c r="G67" s="119" t="s">
        <v>606</v>
      </c>
      <c r="H67" s="101">
        <v>1</v>
      </c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2"/>
      <c r="BQ67" s="162"/>
      <c r="BR67" s="162"/>
      <c r="BS67" s="162"/>
      <c r="BT67" s="162"/>
      <c r="BU67" s="162"/>
      <c r="BV67" s="162"/>
      <c r="BW67" s="162"/>
      <c r="BX67" s="162"/>
      <c r="BY67" s="162"/>
      <c r="BZ67" s="162"/>
      <c r="CA67" s="162"/>
      <c r="CB67" s="162"/>
      <c r="CC67" s="162"/>
      <c r="CD67" s="162"/>
      <c r="CE67" s="162"/>
      <c r="CF67" s="162"/>
      <c r="CG67" s="162"/>
      <c r="CH67" s="162"/>
      <c r="CI67" s="162"/>
      <c r="CJ67" s="162"/>
      <c r="CK67" s="162"/>
      <c r="CL67" s="162"/>
      <c r="CM67" s="162"/>
      <c r="CN67" s="162"/>
      <c r="CO67" s="162"/>
      <c r="CP67" s="162"/>
      <c r="CQ67" s="162"/>
      <c r="CR67" s="162"/>
      <c r="CS67" s="162"/>
      <c r="CT67" s="162"/>
      <c r="CU67" s="162"/>
      <c r="CV67" s="162"/>
      <c r="CW67" s="162"/>
      <c r="CX67" s="162"/>
      <c r="CY67" s="162"/>
      <c r="CZ67" s="162"/>
      <c r="DA67" s="162"/>
      <c r="DB67" s="162"/>
      <c r="DC67" s="162"/>
      <c r="DD67" s="162"/>
      <c r="DE67" s="162"/>
      <c r="DF67" s="162"/>
      <c r="DG67" s="162"/>
      <c r="DH67" s="162"/>
      <c r="DI67" s="162"/>
      <c r="DJ67" s="162"/>
      <c r="DK67" s="162"/>
      <c r="DL67" s="162"/>
      <c r="DM67" s="162"/>
      <c r="DN67" s="162"/>
      <c r="DO67" s="162"/>
      <c r="DP67" s="162"/>
      <c r="DQ67" s="162"/>
      <c r="DR67" s="162"/>
      <c r="DS67" s="162"/>
      <c r="DT67" s="162"/>
      <c r="DU67" s="162"/>
      <c r="DV67" s="162"/>
      <c r="DW67" s="162"/>
      <c r="DX67" s="162"/>
      <c r="DY67" s="162"/>
      <c r="DZ67" s="162"/>
      <c r="EA67" s="162"/>
      <c r="EB67" s="162"/>
      <c r="EC67" s="162"/>
      <c r="ED67" s="162"/>
      <c r="EE67" s="162"/>
      <c r="EF67" s="162"/>
      <c r="EG67" s="162"/>
      <c r="EH67" s="162"/>
      <c r="EI67" s="162"/>
      <c r="EJ67" s="162"/>
      <c r="EK67" s="162"/>
      <c r="EL67" s="162"/>
      <c r="EM67" s="162"/>
      <c r="EN67" s="162"/>
      <c r="EO67" s="162"/>
      <c r="EP67" s="162"/>
      <c r="EQ67" s="162"/>
      <c r="ER67" s="162"/>
      <c r="ES67" s="162"/>
      <c r="ET67" s="162"/>
      <c r="EU67" s="162"/>
      <c r="EV67" s="162"/>
      <c r="EW67" s="162"/>
      <c r="EX67" s="162"/>
      <c r="EY67" s="162"/>
      <c r="EZ67" s="162"/>
      <c r="FA67" s="162"/>
      <c r="FB67" s="162"/>
      <c r="FC67" s="162"/>
      <c r="FD67" s="162"/>
      <c r="FE67" s="162"/>
      <c r="FF67" s="162"/>
      <c r="FG67" s="162"/>
      <c r="FH67" s="162"/>
      <c r="FI67" s="162"/>
      <c r="FJ67" s="162"/>
      <c r="FK67" s="162"/>
      <c r="FL67" s="162"/>
      <c r="FM67" s="162"/>
      <c r="FN67" s="162"/>
      <c r="FO67" s="162"/>
      <c r="FP67" s="162"/>
      <c r="FQ67" s="162"/>
      <c r="FR67" s="162"/>
      <c r="FS67" s="162"/>
      <c r="FT67" s="162"/>
      <c r="FU67" s="162"/>
      <c r="FV67" s="162"/>
      <c r="FW67" s="162"/>
      <c r="FX67" s="162"/>
      <c r="FY67" s="162"/>
      <c r="FZ67" s="162"/>
      <c r="GA67" s="162"/>
      <c r="GB67" s="162"/>
      <c r="GC67" s="162"/>
      <c r="GD67" s="162"/>
      <c r="GE67" s="162"/>
      <c r="GF67" s="162"/>
      <c r="GG67" s="162"/>
      <c r="GH67" s="162"/>
      <c r="GI67" s="162"/>
      <c r="GJ67" s="162"/>
      <c r="GK67" s="162"/>
      <c r="GL67" s="162"/>
      <c r="GM67" s="162"/>
      <c r="GN67" s="162"/>
      <c r="GO67" s="162"/>
      <c r="GP67" s="162"/>
      <c r="GQ67" s="162"/>
      <c r="GR67" s="162"/>
      <c r="GS67" s="162"/>
      <c r="GT67" s="162"/>
      <c r="GU67" s="162"/>
      <c r="GV67" s="162"/>
      <c r="GW67" s="162"/>
      <c r="GX67" s="162"/>
      <c r="GY67" s="162"/>
      <c r="GZ67" s="162"/>
      <c r="HA67" s="162"/>
      <c r="HB67" s="162"/>
      <c r="HC67" s="162"/>
      <c r="HD67" s="162"/>
      <c r="HE67" s="162"/>
      <c r="HF67" s="162"/>
      <c r="HG67" s="162"/>
      <c r="HH67" s="162"/>
      <c r="HI67" s="162"/>
      <c r="HJ67" s="162"/>
      <c r="HK67" s="162"/>
      <c r="HL67" s="162"/>
      <c r="HM67" s="162"/>
      <c r="HN67" s="162"/>
      <c r="HO67" s="162"/>
      <c r="HP67" s="162"/>
      <c r="HQ67" s="162"/>
      <c r="HR67" s="162"/>
      <c r="HS67" s="162"/>
      <c r="HT67" s="162"/>
      <c r="HU67" s="162"/>
      <c r="HV67" s="162"/>
      <c r="HW67" s="162"/>
      <c r="HX67" s="162"/>
      <c r="HY67" s="162"/>
      <c r="HZ67" s="162"/>
      <c r="IA67" s="162"/>
      <c r="IB67" s="162"/>
      <c r="IC67" s="162"/>
      <c r="ID67" s="162"/>
      <c r="IE67" s="162"/>
      <c r="IF67" s="162"/>
      <c r="IG67" s="162"/>
      <c r="IH67" s="162"/>
      <c r="II67" s="162"/>
      <c r="IJ67" s="162"/>
      <c r="IK67" s="162"/>
      <c r="IL67" s="162"/>
    </row>
    <row r="68" spans="1:8" ht="30" customHeight="1">
      <c r="A68" s="117">
        <f t="shared" si="2"/>
        <v>57</v>
      </c>
      <c r="B68" s="86" t="s">
        <v>368</v>
      </c>
      <c r="C68" s="118" t="s">
        <v>173</v>
      </c>
      <c r="D68" s="87" t="s">
        <v>195</v>
      </c>
      <c r="E68" s="89"/>
      <c r="F68" s="80">
        <v>183.049</v>
      </c>
      <c r="G68" s="119" t="s">
        <v>605</v>
      </c>
      <c r="H68" s="101">
        <v>1</v>
      </c>
    </row>
    <row r="69" spans="1:8" ht="66" customHeight="1">
      <c r="A69" s="117">
        <f t="shared" si="2"/>
        <v>58</v>
      </c>
      <c r="B69" s="131" t="s">
        <v>202</v>
      </c>
      <c r="C69" s="85" t="s">
        <v>301</v>
      </c>
      <c r="D69" s="87" t="s">
        <v>277</v>
      </c>
      <c r="E69" s="84" t="s">
        <v>193</v>
      </c>
      <c r="F69" s="80">
        <v>81.167</v>
      </c>
      <c r="G69" s="119" t="s">
        <v>605</v>
      </c>
      <c r="H69" s="101">
        <v>1</v>
      </c>
    </row>
    <row r="70" spans="1:8" ht="30" customHeight="1">
      <c r="A70" s="117">
        <f t="shared" si="2"/>
        <v>59</v>
      </c>
      <c r="B70" s="131" t="s">
        <v>71</v>
      </c>
      <c r="C70" s="85" t="s">
        <v>258</v>
      </c>
      <c r="D70" s="87" t="s">
        <v>208</v>
      </c>
      <c r="E70" s="84" t="s">
        <v>193</v>
      </c>
      <c r="F70" s="80">
        <v>68.329</v>
      </c>
      <c r="G70" s="119" t="s">
        <v>605</v>
      </c>
      <c r="H70" s="101">
        <v>1</v>
      </c>
    </row>
    <row r="71" spans="1:8" ht="48" customHeight="1">
      <c r="A71" s="117">
        <f t="shared" si="2"/>
        <v>60</v>
      </c>
      <c r="B71" s="87" t="s">
        <v>329</v>
      </c>
      <c r="C71" s="118" t="s">
        <v>526</v>
      </c>
      <c r="D71" s="87" t="s">
        <v>330</v>
      </c>
      <c r="E71" s="84"/>
      <c r="F71" s="80">
        <v>66</v>
      </c>
      <c r="G71" s="119" t="s">
        <v>279</v>
      </c>
      <c r="H71" s="101" t="s">
        <v>947</v>
      </c>
    </row>
    <row r="72" spans="1:8" ht="30" customHeight="1">
      <c r="A72" s="117">
        <f>A71+1</f>
        <v>61</v>
      </c>
      <c r="B72" s="86" t="s">
        <v>835</v>
      </c>
      <c r="C72" s="118" t="s">
        <v>173</v>
      </c>
      <c r="D72" s="87" t="s">
        <v>11</v>
      </c>
      <c r="E72" s="88"/>
      <c r="F72" s="80">
        <v>9.383</v>
      </c>
      <c r="G72" s="119" t="s">
        <v>605</v>
      </c>
      <c r="H72" s="101">
        <v>1</v>
      </c>
    </row>
    <row r="73" spans="1:8" ht="39" customHeight="1">
      <c r="A73" s="117">
        <f t="shared" si="2"/>
        <v>62</v>
      </c>
      <c r="B73" s="85" t="s">
        <v>154</v>
      </c>
      <c r="C73" s="85" t="s">
        <v>55</v>
      </c>
      <c r="D73" s="87" t="s">
        <v>206</v>
      </c>
      <c r="E73" s="88" t="s">
        <v>64</v>
      </c>
      <c r="F73" s="80">
        <v>7.10545</v>
      </c>
      <c r="G73" s="119" t="s">
        <v>605</v>
      </c>
      <c r="H73" s="101">
        <v>1</v>
      </c>
    </row>
    <row r="74" spans="1:8" ht="30" customHeight="1">
      <c r="A74" s="117">
        <f t="shared" si="2"/>
        <v>63</v>
      </c>
      <c r="B74" s="131" t="s">
        <v>286</v>
      </c>
      <c r="C74" s="118" t="s">
        <v>263</v>
      </c>
      <c r="D74" s="87" t="s">
        <v>287</v>
      </c>
      <c r="E74" s="84" t="s">
        <v>288</v>
      </c>
      <c r="F74" s="80">
        <v>63.538</v>
      </c>
      <c r="G74" s="119" t="s">
        <v>893</v>
      </c>
      <c r="H74" s="101">
        <v>0.2</v>
      </c>
    </row>
    <row r="75" spans="1:8" ht="30" customHeight="1">
      <c r="A75" s="117">
        <f t="shared" si="2"/>
        <v>64</v>
      </c>
      <c r="B75" s="86" t="s">
        <v>40</v>
      </c>
      <c r="C75" s="85" t="s">
        <v>263</v>
      </c>
      <c r="D75" s="87" t="s">
        <v>36</v>
      </c>
      <c r="E75" s="88" t="s">
        <v>152</v>
      </c>
      <c r="F75" s="80">
        <v>65.435</v>
      </c>
      <c r="G75" s="119" t="s">
        <v>606</v>
      </c>
      <c r="H75" s="101">
        <v>1</v>
      </c>
    </row>
    <row r="76" spans="1:8" ht="30" customHeight="1">
      <c r="A76" s="117">
        <f t="shared" si="2"/>
        <v>65</v>
      </c>
      <c r="B76" s="85" t="s">
        <v>327</v>
      </c>
      <c r="C76" s="118" t="s">
        <v>194</v>
      </c>
      <c r="D76" s="87" t="s">
        <v>31</v>
      </c>
      <c r="E76" s="84" t="s">
        <v>191</v>
      </c>
      <c r="F76" s="80">
        <v>199.554</v>
      </c>
      <c r="G76" s="119" t="s">
        <v>605</v>
      </c>
      <c r="H76" s="101">
        <v>1</v>
      </c>
    </row>
    <row r="77" spans="1:8" ht="37.5" customHeight="1">
      <c r="A77" s="117">
        <f t="shared" si="2"/>
        <v>66</v>
      </c>
      <c r="B77" s="131" t="s">
        <v>131</v>
      </c>
      <c r="C77" s="118" t="s">
        <v>70</v>
      </c>
      <c r="D77" s="87" t="s">
        <v>367</v>
      </c>
      <c r="E77" s="84" t="s">
        <v>193</v>
      </c>
      <c r="F77" s="80">
        <v>74.15541</v>
      </c>
      <c r="G77" s="119" t="s">
        <v>606</v>
      </c>
      <c r="H77" s="101">
        <v>1</v>
      </c>
    </row>
    <row r="78" spans="1:8" ht="42.75" customHeight="1">
      <c r="A78" s="117">
        <f t="shared" si="2"/>
        <v>67</v>
      </c>
      <c r="B78" s="131" t="s">
        <v>836</v>
      </c>
      <c r="C78" s="85" t="s">
        <v>187</v>
      </c>
      <c r="D78" s="87" t="s">
        <v>76</v>
      </c>
      <c r="E78" s="84" t="s">
        <v>191</v>
      </c>
      <c r="F78" s="80">
        <v>89.24864</v>
      </c>
      <c r="G78" s="119" t="s">
        <v>280</v>
      </c>
      <c r="H78" s="101">
        <v>0.9</v>
      </c>
    </row>
    <row r="79" spans="1:8" ht="30" customHeight="1">
      <c r="A79" s="117">
        <f t="shared" si="2"/>
        <v>68</v>
      </c>
      <c r="B79" s="87" t="s">
        <v>837</v>
      </c>
      <c r="C79" s="87" t="s">
        <v>66</v>
      </c>
      <c r="D79" s="87" t="s">
        <v>219</v>
      </c>
      <c r="E79" s="84" t="s">
        <v>221</v>
      </c>
      <c r="F79" s="80">
        <v>45.51</v>
      </c>
      <c r="G79" s="119" t="s">
        <v>606</v>
      </c>
      <c r="H79" s="101">
        <v>1</v>
      </c>
    </row>
    <row r="80" spans="1:8" ht="34.5" customHeight="1">
      <c r="A80" s="117">
        <f t="shared" si="2"/>
        <v>69</v>
      </c>
      <c r="B80" s="163" t="s">
        <v>324</v>
      </c>
      <c r="C80" s="164" t="s">
        <v>263</v>
      </c>
      <c r="D80" s="165" t="s">
        <v>34</v>
      </c>
      <c r="E80" s="166" t="s">
        <v>35</v>
      </c>
      <c r="F80" s="113">
        <v>40</v>
      </c>
      <c r="G80" s="119" t="s">
        <v>893</v>
      </c>
      <c r="H80" s="101" t="s">
        <v>939</v>
      </c>
    </row>
    <row r="81" spans="1:8" ht="48" customHeight="1">
      <c r="A81" s="117">
        <f>A80+1</f>
        <v>70</v>
      </c>
      <c r="B81" s="157" t="s">
        <v>149</v>
      </c>
      <c r="C81" s="85" t="s">
        <v>119</v>
      </c>
      <c r="D81" s="87" t="s">
        <v>184</v>
      </c>
      <c r="E81" s="84" t="s">
        <v>213</v>
      </c>
      <c r="F81" s="80">
        <v>39.88</v>
      </c>
      <c r="G81" s="119" t="s">
        <v>893</v>
      </c>
      <c r="H81" s="101" t="s">
        <v>947</v>
      </c>
    </row>
    <row r="82" spans="1:8" ht="30" customHeight="1">
      <c r="A82" s="117">
        <f t="shared" si="2"/>
        <v>71</v>
      </c>
      <c r="B82" s="157" t="s">
        <v>222</v>
      </c>
      <c r="C82" s="85" t="s">
        <v>301</v>
      </c>
      <c r="D82" s="87" t="s">
        <v>195</v>
      </c>
      <c r="E82" s="84" t="s">
        <v>223</v>
      </c>
      <c r="F82" s="80">
        <f>150-74.043</f>
        <v>75.957</v>
      </c>
      <c r="G82" s="122" t="s">
        <v>278</v>
      </c>
      <c r="H82" s="101" t="s">
        <v>959</v>
      </c>
    </row>
    <row r="83" spans="1:8" ht="38.25" customHeight="1">
      <c r="A83" s="115">
        <f>A82+1</f>
        <v>72</v>
      </c>
      <c r="B83" s="157" t="s">
        <v>716</v>
      </c>
      <c r="C83" s="85" t="s">
        <v>55</v>
      </c>
      <c r="D83" s="87" t="s">
        <v>195</v>
      </c>
      <c r="E83" s="84" t="s">
        <v>731</v>
      </c>
      <c r="F83" s="82">
        <v>128.619</v>
      </c>
      <c r="G83" s="122" t="s">
        <v>280</v>
      </c>
      <c r="H83" s="101">
        <v>1</v>
      </c>
    </row>
    <row r="84" spans="1:8" ht="30" customHeight="1">
      <c r="A84" s="115">
        <f t="shared" si="2"/>
        <v>73</v>
      </c>
      <c r="B84" s="157" t="s">
        <v>72</v>
      </c>
      <c r="C84" s="85" t="s">
        <v>55</v>
      </c>
      <c r="D84" s="87" t="s">
        <v>206</v>
      </c>
      <c r="E84" s="84" t="s">
        <v>193</v>
      </c>
      <c r="F84" s="82">
        <v>23</v>
      </c>
      <c r="G84" s="122" t="s">
        <v>280</v>
      </c>
      <c r="H84" s="101">
        <v>1</v>
      </c>
    </row>
    <row r="85" spans="1:8" ht="38.25" customHeight="1">
      <c r="A85" s="115">
        <f t="shared" si="2"/>
        <v>74</v>
      </c>
      <c r="B85" s="157" t="s">
        <v>838</v>
      </c>
      <c r="C85" s="85" t="s">
        <v>263</v>
      </c>
      <c r="D85" s="87" t="s">
        <v>233</v>
      </c>
      <c r="E85" s="84" t="s">
        <v>912</v>
      </c>
      <c r="F85" s="80">
        <v>1.909</v>
      </c>
      <c r="G85" s="122" t="s">
        <v>280</v>
      </c>
      <c r="H85" s="101">
        <v>1</v>
      </c>
    </row>
    <row r="86" spans="1:8" ht="50.25" customHeight="1">
      <c r="A86" s="167">
        <f t="shared" si="2"/>
        <v>75</v>
      </c>
      <c r="B86" s="157" t="s">
        <v>312</v>
      </c>
      <c r="C86" s="118" t="s">
        <v>61</v>
      </c>
      <c r="D86" s="87" t="s">
        <v>290</v>
      </c>
      <c r="E86" s="84" t="s">
        <v>226</v>
      </c>
      <c r="F86" s="80">
        <v>200</v>
      </c>
      <c r="G86" s="122" t="s">
        <v>893</v>
      </c>
      <c r="H86" s="101" t="s">
        <v>947</v>
      </c>
    </row>
    <row r="87" spans="1:8" ht="30" customHeight="1">
      <c r="A87" s="115">
        <f t="shared" si="2"/>
        <v>76</v>
      </c>
      <c r="B87" s="168" t="s">
        <v>650</v>
      </c>
      <c r="C87" s="118" t="s">
        <v>70</v>
      </c>
      <c r="D87" s="121" t="s">
        <v>620</v>
      </c>
      <c r="E87" s="84">
        <v>303</v>
      </c>
      <c r="F87" s="80">
        <v>199.678</v>
      </c>
      <c r="G87" s="122" t="s">
        <v>280</v>
      </c>
      <c r="H87" s="101">
        <v>1</v>
      </c>
    </row>
    <row r="88" spans="1:8" ht="60.75" customHeight="1">
      <c r="A88" s="115">
        <f t="shared" si="2"/>
        <v>77</v>
      </c>
      <c r="B88" s="157" t="s">
        <v>760</v>
      </c>
      <c r="C88" s="85" t="s">
        <v>263</v>
      </c>
      <c r="D88" s="87" t="s">
        <v>362</v>
      </c>
      <c r="E88" s="84" t="s">
        <v>361</v>
      </c>
      <c r="F88" s="80">
        <v>47.34185</v>
      </c>
      <c r="G88" s="122" t="s">
        <v>280</v>
      </c>
      <c r="H88" s="101">
        <v>1</v>
      </c>
    </row>
    <row r="89" spans="1:8" ht="30" customHeight="1">
      <c r="A89" s="115">
        <f t="shared" si="2"/>
        <v>78</v>
      </c>
      <c r="B89" s="157" t="s">
        <v>759</v>
      </c>
      <c r="C89" s="85" t="s">
        <v>263</v>
      </c>
      <c r="D89" s="87" t="s">
        <v>362</v>
      </c>
      <c r="E89" s="84" t="s">
        <v>361</v>
      </c>
      <c r="F89" s="80">
        <v>47.342</v>
      </c>
      <c r="G89" s="122" t="s">
        <v>280</v>
      </c>
      <c r="H89" s="101">
        <v>1</v>
      </c>
    </row>
    <row r="90" spans="1:8" ht="30" customHeight="1">
      <c r="A90" s="115">
        <f>A88+1</f>
        <v>78</v>
      </c>
      <c r="B90" s="86" t="s">
        <v>26</v>
      </c>
      <c r="C90" s="85" t="s">
        <v>27</v>
      </c>
      <c r="D90" s="87" t="s">
        <v>165</v>
      </c>
      <c r="E90" s="89"/>
      <c r="F90" s="80">
        <v>79.4</v>
      </c>
      <c r="G90" s="89" t="s">
        <v>893</v>
      </c>
      <c r="H90" s="101" t="s">
        <v>947</v>
      </c>
    </row>
    <row r="91" spans="1:8" ht="30" customHeight="1">
      <c r="A91" s="115">
        <f aca="true" t="shared" si="3" ref="A91:A112">A90+1</f>
        <v>79</v>
      </c>
      <c r="B91" s="86" t="s">
        <v>29</v>
      </c>
      <c r="C91" s="85" t="s">
        <v>30</v>
      </c>
      <c r="D91" s="87" t="s">
        <v>165</v>
      </c>
      <c r="E91" s="89"/>
      <c r="F91" s="80">
        <v>89.1</v>
      </c>
      <c r="G91" s="89" t="s">
        <v>893</v>
      </c>
      <c r="H91" s="101" t="s">
        <v>947</v>
      </c>
    </row>
    <row r="92" spans="1:8" ht="30" customHeight="1">
      <c r="A92" s="115">
        <f t="shared" si="3"/>
        <v>80</v>
      </c>
      <c r="B92" s="121" t="s">
        <v>45</v>
      </c>
      <c r="C92" s="118" t="s">
        <v>46</v>
      </c>
      <c r="D92" s="151" t="s">
        <v>155</v>
      </c>
      <c r="E92" s="84" t="s">
        <v>712</v>
      </c>
      <c r="F92" s="80">
        <v>181.29557</v>
      </c>
      <c r="G92" s="89" t="s">
        <v>280</v>
      </c>
      <c r="H92" s="101">
        <v>1</v>
      </c>
    </row>
    <row r="93" spans="1:8" ht="30" customHeight="1">
      <c r="A93" s="115">
        <f t="shared" si="3"/>
        <v>81</v>
      </c>
      <c r="B93" s="121" t="s">
        <v>146</v>
      </c>
      <c r="C93" s="118" t="s">
        <v>47</v>
      </c>
      <c r="D93" s="151" t="s">
        <v>155</v>
      </c>
      <c r="E93" s="84" t="s">
        <v>724</v>
      </c>
      <c r="F93" s="80">
        <v>118.98199</v>
      </c>
      <c r="G93" s="89" t="s">
        <v>280</v>
      </c>
      <c r="H93" s="91">
        <v>1</v>
      </c>
    </row>
    <row r="94" spans="1:8" ht="57" customHeight="1">
      <c r="A94" s="115">
        <f t="shared" si="3"/>
        <v>82</v>
      </c>
      <c r="B94" s="121" t="s">
        <v>321</v>
      </c>
      <c r="C94" s="118" t="s">
        <v>322</v>
      </c>
      <c r="D94" s="151" t="s">
        <v>320</v>
      </c>
      <c r="E94" s="84"/>
      <c r="F94" s="80">
        <v>79.83401</v>
      </c>
      <c r="G94" s="89" t="s">
        <v>280</v>
      </c>
      <c r="H94" s="91">
        <v>1</v>
      </c>
    </row>
    <row r="95" spans="1:8" ht="60" customHeight="1">
      <c r="A95" s="115">
        <f t="shared" si="3"/>
        <v>83</v>
      </c>
      <c r="B95" s="121" t="s">
        <v>129</v>
      </c>
      <c r="C95" s="118" t="s">
        <v>323</v>
      </c>
      <c r="D95" s="151" t="s">
        <v>320</v>
      </c>
      <c r="E95" s="84"/>
      <c r="F95" s="80">
        <v>77.16851</v>
      </c>
      <c r="G95" s="89" t="s">
        <v>280</v>
      </c>
      <c r="H95" s="91">
        <v>1</v>
      </c>
    </row>
    <row r="96" spans="1:246" s="125" customFormat="1" ht="36" customHeight="1">
      <c r="A96" s="115">
        <f t="shared" si="3"/>
        <v>84</v>
      </c>
      <c r="B96" s="86" t="s">
        <v>894</v>
      </c>
      <c r="C96" s="89" t="s">
        <v>119</v>
      </c>
      <c r="D96" s="85" t="s">
        <v>188</v>
      </c>
      <c r="E96" s="88">
        <v>709</v>
      </c>
      <c r="F96" s="79">
        <v>201.344</v>
      </c>
      <c r="G96" s="89" t="s">
        <v>280</v>
      </c>
      <c r="H96" s="101">
        <v>0.8</v>
      </c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  <c r="BI96" s="162"/>
      <c r="BJ96" s="162"/>
      <c r="BK96" s="162"/>
      <c r="BL96" s="162"/>
      <c r="BM96" s="162"/>
      <c r="BN96" s="162"/>
      <c r="BO96" s="162"/>
      <c r="BP96" s="162"/>
      <c r="BQ96" s="162"/>
      <c r="BR96" s="162"/>
      <c r="BS96" s="162"/>
      <c r="BT96" s="162"/>
      <c r="BU96" s="162"/>
      <c r="BV96" s="162"/>
      <c r="BW96" s="162"/>
      <c r="BX96" s="162"/>
      <c r="BY96" s="162"/>
      <c r="BZ96" s="162"/>
      <c r="CA96" s="162"/>
      <c r="CB96" s="162"/>
      <c r="CC96" s="162"/>
      <c r="CD96" s="162"/>
      <c r="CE96" s="162"/>
      <c r="CF96" s="162"/>
      <c r="CG96" s="162"/>
      <c r="CH96" s="162"/>
      <c r="CI96" s="162"/>
      <c r="CJ96" s="162"/>
      <c r="CK96" s="162"/>
      <c r="CL96" s="162"/>
      <c r="CM96" s="162"/>
      <c r="CN96" s="162"/>
      <c r="CO96" s="162"/>
      <c r="CP96" s="162"/>
      <c r="CQ96" s="162"/>
      <c r="CR96" s="162"/>
      <c r="CS96" s="162"/>
      <c r="CT96" s="162"/>
      <c r="CU96" s="162"/>
      <c r="CV96" s="162"/>
      <c r="CW96" s="162"/>
      <c r="CX96" s="162"/>
      <c r="CY96" s="162"/>
      <c r="CZ96" s="162"/>
      <c r="DA96" s="162"/>
      <c r="DB96" s="162"/>
      <c r="DC96" s="162"/>
      <c r="DD96" s="162"/>
      <c r="DE96" s="162"/>
      <c r="DF96" s="162"/>
      <c r="DG96" s="162"/>
      <c r="DH96" s="162"/>
      <c r="DI96" s="162"/>
      <c r="DJ96" s="162"/>
      <c r="DK96" s="162"/>
      <c r="DL96" s="162"/>
      <c r="DM96" s="162"/>
      <c r="DN96" s="162"/>
      <c r="DO96" s="162"/>
      <c r="DP96" s="162"/>
      <c r="DQ96" s="162"/>
      <c r="DR96" s="162"/>
      <c r="DS96" s="162"/>
      <c r="DT96" s="162"/>
      <c r="DU96" s="162"/>
      <c r="DV96" s="162"/>
      <c r="DW96" s="162"/>
      <c r="DX96" s="162"/>
      <c r="DY96" s="162"/>
      <c r="DZ96" s="162"/>
      <c r="EA96" s="162"/>
      <c r="EB96" s="162"/>
      <c r="EC96" s="162"/>
      <c r="ED96" s="162"/>
      <c r="EE96" s="162"/>
      <c r="EF96" s="162"/>
      <c r="EG96" s="162"/>
      <c r="EH96" s="162"/>
      <c r="EI96" s="162"/>
      <c r="EJ96" s="162"/>
      <c r="EK96" s="162"/>
      <c r="EL96" s="162"/>
      <c r="EM96" s="162"/>
      <c r="EN96" s="162"/>
      <c r="EO96" s="162"/>
      <c r="EP96" s="162"/>
      <c r="EQ96" s="162"/>
      <c r="ER96" s="162"/>
      <c r="ES96" s="162"/>
      <c r="ET96" s="162"/>
      <c r="EU96" s="162"/>
      <c r="EV96" s="162"/>
      <c r="EW96" s="162"/>
      <c r="EX96" s="162"/>
      <c r="EY96" s="162"/>
      <c r="EZ96" s="162"/>
      <c r="FA96" s="162"/>
      <c r="FB96" s="162"/>
      <c r="FC96" s="162"/>
      <c r="FD96" s="162"/>
      <c r="FE96" s="162"/>
      <c r="FF96" s="162"/>
      <c r="FG96" s="162"/>
      <c r="FH96" s="162"/>
      <c r="FI96" s="162"/>
      <c r="FJ96" s="162"/>
      <c r="FK96" s="162"/>
      <c r="FL96" s="162"/>
      <c r="FM96" s="162"/>
      <c r="FN96" s="162"/>
      <c r="FO96" s="162"/>
      <c r="FP96" s="162"/>
      <c r="FQ96" s="162"/>
      <c r="FR96" s="162"/>
      <c r="FS96" s="162"/>
      <c r="FT96" s="162"/>
      <c r="FU96" s="162"/>
      <c r="FV96" s="162"/>
      <c r="FW96" s="162"/>
      <c r="FX96" s="162"/>
      <c r="FY96" s="162"/>
      <c r="FZ96" s="162"/>
      <c r="GA96" s="162"/>
      <c r="GB96" s="162"/>
      <c r="GC96" s="162"/>
      <c r="GD96" s="162"/>
      <c r="GE96" s="162"/>
      <c r="GF96" s="162"/>
      <c r="GG96" s="162"/>
      <c r="GH96" s="162"/>
      <c r="GI96" s="162"/>
      <c r="GJ96" s="162"/>
      <c r="GK96" s="162"/>
      <c r="GL96" s="162"/>
      <c r="GM96" s="162"/>
      <c r="GN96" s="162"/>
      <c r="GO96" s="162"/>
      <c r="GP96" s="162"/>
      <c r="GQ96" s="162"/>
      <c r="GR96" s="162"/>
      <c r="GS96" s="162"/>
      <c r="GT96" s="162"/>
      <c r="GU96" s="162"/>
      <c r="GV96" s="162"/>
      <c r="GW96" s="162"/>
      <c r="GX96" s="162"/>
      <c r="GY96" s="162"/>
      <c r="GZ96" s="162"/>
      <c r="HA96" s="162"/>
      <c r="HB96" s="162"/>
      <c r="HC96" s="162"/>
      <c r="HD96" s="162"/>
      <c r="HE96" s="162"/>
      <c r="HF96" s="162"/>
      <c r="HG96" s="162"/>
      <c r="HH96" s="162"/>
      <c r="HI96" s="162"/>
      <c r="HJ96" s="162"/>
      <c r="HK96" s="162"/>
      <c r="HL96" s="162"/>
      <c r="HM96" s="162"/>
      <c r="HN96" s="162"/>
      <c r="HO96" s="162"/>
      <c r="HP96" s="162"/>
      <c r="HQ96" s="162"/>
      <c r="HR96" s="162"/>
      <c r="HS96" s="162"/>
      <c r="HT96" s="162"/>
      <c r="HU96" s="162"/>
      <c r="HV96" s="162"/>
      <c r="HW96" s="162"/>
      <c r="HX96" s="162"/>
      <c r="HY96" s="162"/>
      <c r="HZ96" s="162"/>
      <c r="IA96" s="162"/>
      <c r="IB96" s="162"/>
      <c r="IC96" s="162"/>
      <c r="ID96" s="162"/>
      <c r="IE96" s="162"/>
      <c r="IF96" s="162"/>
      <c r="IG96" s="162"/>
      <c r="IH96" s="162"/>
      <c r="II96" s="162"/>
      <c r="IJ96" s="162"/>
      <c r="IK96" s="162"/>
      <c r="IL96" s="162"/>
    </row>
    <row r="97" spans="1:8" ht="30" customHeight="1">
      <c r="A97" s="115">
        <f t="shared" si="3"/>
        <v>85</v>
      </c>
      <c r="B97" s="85" t="s">
        <v>369</v>
      </c>
      <c r="C97" s="84" t="s">
        <v>119</v>
      </c>
      <c r="D97" s="87" t="s">
        <v>188</v>
      </c>
      <c r="E97" s="89">
        <v>277</v>
      </c>
      <c r="F97" s="127">
        <v>161.374</v>
      </c>
      <c r="G97" s="89" t="s">
        <v>280</v>
      </c>
      <c r="H97" s="101">
        <v>0.1</v>
      </c>
    </row>
    <row r="98" spans="1:8" ht="48" customHeight="1">
      <c r="A98" s="115">
        <f t="shared" si="3"/>
        <v>86</v>
      </c>
      <c r="B98" s="169" t="s">
        <v>527</v>
      </c>
      <c r="C98" s="85" t="s">
        <v>187</v>
      </c>
      <c r="D98" s="170" t="s">
        <v>624</v>
      </c>
      <c r="E98" s="171">
        <v>230</v>
      </c>
      <c r="F98" s="135">
        <v>199.899</v>
      </c>
      <c r="G98" s="89" t="s">
        <v>893</v>
      </c>
      <c r="H98" s="101">
        <v>0.1</v>
      </c>
    </row>
    <row r="99" spans="1:246" s="172" customFormat="1" ht="30" customHeight="1">
      <c r="A99" s="115">
        <f t="shared" si="3"/>
        <v>87</v>
      </c>
      <c r="B99" s="87" t="s">
        <v>12</v>
      </c>
      <c r="C99" s="85" t="s">
        <v>263</v>
      </c>
      <c r="D99" s="87" t="s">
        <v>13</v>
      </c>
      <c r="E99" s="89"/>
      <c r="F99" s="80">
        <v>68.858</v>
      </c>
      <c r="G99" s="89" t="s">
        <v>893</v>
      </c>
      <c r="H99" s="101" t="s">
        <v>947</v>
      </c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6"/>
      <c r="BQ99" s="156"/>
      <c r="BR99" s="156"/>
      <c r="BS99" s="156"/>
      <c r="BT99" s="156"/>
      <c r="BU99" s="156"/>
      <c r="BV99" s="156"/>
      <c r="BW99" s="156"/>
      <c r="BX99" s="156"/>
      <c r="BY99" s="156"/>
      <c r="BZ99" s="156"/>
      <c r="CA99" s="156"/>
      <c r="CB99" s="156"/>
      <c r="CC99" s="156"/>
      <c r="CD99" s="156"/>
      <c r="CE99" s="156"/>
      <c r="CF99" s="156"/>
      <c r="CG99" s="156"/>
      <c r="CH99" s="156"/>
      <c r="CI99" s="156"/>
      <c r="CJ99" s="156"/>
      <c r="CK99" s="156"/>
      <c r="CL99" s="156"/>
      <c r="CM99" s="156"/>
      <c r="CN99" s="156"/>
      <c r="CO99" s="156"/>
      <c r="CP99" s="156"/>
      <c r="CQ99" s="156"/>
      <c r="CR99" s="156"/>
      <c r="CS99" s="156"/>
      <c r="CT99" s="156"/>
      <c r="CU99" s="156"/>
      <c r="CV99" s="156"/>
      <c r="CW99" s="156"/>
      <c r="CX99" s="156"/>
      <c r="CY99" s="156"/>
      <c r="CZ99" s="156"/>
      <c r="DA99" s="156"/>
      <c r="DB99" s="156"/>
      <c r="DC99" s="156"/>
      <c r="DD99" s="156"/>
      <c r="DE99" s="156"/>
      <c r="DF99" s="156"/>
      <c r="DG99" s="156"/>
      <c r="DH99" s="156"/>
      <c r="DI99" s="156"/>
      <c r="DJ99" s="156"/>
      <c r="DK99" s="156"/>
      <c r="DL99" s="156"/>
      <c r="DM99" s="156"/>
      <c r="DN99" s="156"/>
      <c r="DO99" s="156"/>
      <c r="DP99" s="156"/>
      <c r="DQ99" s="156"/>
      <c r="DR99" s="156"/>
      <c r="DS99" s="156"/>
      <c r="DT99" s="156"/>
      <c r="DU99" s="156"/>
      <c r="DV99" s="156"/>
      <c r="DW99" s="156"/>
      <c r="DX99" s="156"/>
      <c r="DY99" s="156"/>
      <c r="DZ99" s="156"/>
      <c r="EA99" s="156"/>
      <c r="EB99" s="156"/>
      <c r="EC99" s="156"/>
      <c r="ED99" s="156"/>
      <c r="EE99" s="156"/>
      <c r="EF99" s="156"/>
      <c r="EG99" s="156"/>
      <c r="EH99" s="156"/>
      <c r="EI99" s="156"/>
      <c r="EJ99" s="156"/>
      <c r="EK99" s="156"/>
      <c r="EL99" s="156"/>
      <c r="EM99" s="156"/>
      <c r="EN99" s="156"/>
      <c r="EO99" s="156"/>
      <c r="EP99" s="156"/>
      <c r="EQ99" s="156"/>
      <c r="ER99" s="156"/>
      <c r="ES99" s="156"/>
      <c r="ET99" s="156"/>
      <c r="EU99" s="156"/>
      <c r="EV99" s="156"/>
      <c r="EW99" s="156"/>
      <c r="EX99" s="156"/>
      <c r="EY99" s="156"/>
      <c r="EZ99" s="156"/>
      <c r="FA99" s="156"/>
      <c r="FB99" s="156"/>
      <c r="FC99" s="156"/>
      <c r="FD99" s="156"/>
      <c r="FE99" s="156"/>
      <c r="FF99" s="156"/>
      <c r="FG99" s="156"/>
      <c r="FH99" s="156"/>
      <c r="FI99" s="156"/>
      <c r="FJ99" s="156"/>
      <c r="FK99" s="156"/>
      <c r="FL99" s="156"/>
      <c r="FM99" s="156"/>
      <c r="FN99" s="156"/>
      <c r="FO99" s="156"/>
      <c r="FP99" s="156"/>
      <c r="FQ99" s="156"/>
      <c r="FR99" s="156"/>
      <c r="FS99" s="156"/>
      <c r="FT99" s="156"/>
      <c r="FU99" s="156"/>
      <c r="FV99" s="156"/>
      <c r="FW99" s="156"/>
      <c r="FX99" s="156"/>
      <c r="FY99" s="156"/>
      <c r="FZ99" s="156"/>
      <c r="GA99" s="156"/>
      <c r="GB99" s="156"/>
      <c r="GC99" s="156"/>
      <c r="GD99" s="156"/>
      <c r="GE99" s="156"/>
      <c r="GF99" s="156"/>
      <c r="GG99" s="156"/>
      <c r="GH99" s="156"/>
      <c r="GI99" s="156"/>
      <c r="GJ99" s="156"/>
      <c r="GK99" s="156"/>
      <c r="GL99" s="156"/>
      <c r="GM99" s="156"/>
      <c r="GN99" s="156"/>
      <c r="GO99" s="156"/>
      <c r="GP99" s="156"/>
      <c r="GQ99" s="156"/>
      <c r="GR99" s="156"/>
      <c r="GS99" s="156"/>
      <c r="GT99" s="156"/>
      <c r="GU99" s="156"/>
      <c r="GV99" s="156"/>
      <c r="GW99" s="156"/>
      <c r="GX99" s="156"/>
      <c r="GY99" s="156"/>
      <c r="GZ99" s="156"/>
      <c r="HA99" s="156"/>
      <c r="HB99" s="156"/>
      <c r="HC99" s="156"/>
      <c r="HD99" s="156"/>
      <c r="HE99" s="156"/>
      <c r="HF99" s="156"/>
      <c r="HG99" s="156"/>
      <c r="HH99" s="156"/>
      <c r="HI99" s="156"/>
      <c r="HJ99" s="156"/>
      <c r="HK99" s="156"/>
      <c r="HL99" s="156"/>
      <c r="HM99" s="156"/>
      <c r="HN99" s="156"/>
      <c r="HO99" s="156"/>
      <c r="HP99" s="156"/>
      <c r="HQ99" s="156"/>
      <c r="HR99" s="156"/>
      <c r="HS99" s="156"/>
      <c r="HT99" s="156"/>
      <c r="HU99" s="156"/>
      <c r="HV99" s="156"/>
      <c r="HW99" s="156"/>
      <c r="HX99" s="156"/>
      <c r="HY99" s="156"/>
      <c r="HZ99" s="156"/>
      <c r="IA99" s="156"/>
      <c r="IB99" s="156"/>
      <c r="IC99" s="156"/>
      <c r="ID99" s="156"/>
      <c r="IE99" s="156"/>
      <c r="IF99" s="156"/>
      <c r="IG99" s="156"/>
      <c r="IH99" s="156"/>
      <c r="II99" s="156"/>
      <c r="IJ99" s="156"/>
      <c r="IK99" s="156"/>
      <c r="IL99" s="156"/>
    </row>
    <row r="100" spans="1:8" ht="53.25" customHeight="1">
      <c r="A100" s="115">
        <f t="shared" si="3"/>
        <v>88</v>
      </c>
      <c r="B100" s="157" t="s">
        <v>717</v>
      </c>
      <c r="C100" s="85" t="s">
        <v>55</v>
      </c>
      <c r="D100" s="87" t="s">
        <v>864</v>
      </c>
      <c r="E100" s="84" t="s">
        <v>193</v>
      </c>
      <c r="F100" s="82">
        <v>24.54122</v>
      </c>
      <c r="G100" s="89" t="s">
        <v>280</v>
      </c>
      <c r="H100" s="101">
        <v>1</v>
      </c>
    </row>
    <row r="101" spans="1:8" ht="52.5" customHeight="1">
      <c r="A101" s="115">
        <f t="shared" si="3"/>
        <v>89</v>
      </c>
      <c r="B101" s="161" t="s">
        <v>25</v>
      </c>
      <c r="C101" s="85" t="s">
        <v>24</v>
      </c>
      <c r="D101" s="87" t="s">
        <v>779</v>
      </c>
      <c r="E101" s="84" t="s">
        <v>780</v>
      </c>
      <c r="F101" s="80">
        <v>179.993</v>
      </c>
      <c r="G101" s="89" t="s">
        <v>893</v>
      </c>
      <c r="H101" s="101">
        <v>0.2</v>
      </c>
    </row>
    <row r="102" spans="1:8" ht="39.75" customHeight="1">
      <c r="A102" s="115">
        <f t="shared" si="3"/>
        <v>90</v>
      </c>
      <c r="B102" s="121" t="s">
        <v>203</v>
      </c>
      <c r="C102" s="87" t="s">
        <v>70</v>
      </c>
      <c r="D102" s="87" t="s">
        <v>195</v>
      </c>
      <c r="E102" s="84" t="s">
        <v>737</v>
      </c>
      <c r="F102" s="80">
        <v>76.578</v>
      </c>
      <c r="G102" s="89" t="s">
        <v>280</v>
      </c>
      <c r="H102" s="91">
        <v>0.5</v>
      </c>
    </row>
    <row r="103" spans="1:8" ht="53.25" customHeight="1">
      <c r="A103" s="115">
        <f t="shared" si="3"/>
        <v>91</v>
      </c>
      <c r="B103" s="121" t="s">
        <v>50</v>
      </c>
      <c r="C103" s="87" t="s">
        <v>70</v>
      </c>
      <c r="D103" s="87" t="s">
        <v>195</v>
      </c>
      <c r="E103" s="84" t="s">
        <v>737</v>
      </c>
      <c r="F103" s="80">
        <v>69.899</v>
      </c>
      <c r="G103" s="89" t="s">
        <v>280</v>
      </c>
      <c r="H103" s="91">
        <v>0.98</v>
      </c>
    </row>
    <row r="104" spans="1:8" ht="59.25" customHeight="1">
      <c r="A104" s="115">
        <f t="shared" si="3"/>
        <v>92</v>
      </c>
      <c r="B104" s="121" t="s">
        <v>626</v>
      </c>
      <c r="C104" s="85" t="s">
        <v>263</v>
      </c>
      <c r="D104" s="87" t="s">
        <v>53</v>
      </c>
      <c r="E104" s="84" t="s">
        <v>665</v>
      </c>
      <c r="F104" s="80">
        <v>128.996</v>
      </c>
      <c r="G104" s="89" t="s">
        <v>606</v>
      </c>
      <c r="H104" s="101">
        <v>1</v>
      </c>
    </row>
    <row r="105" spans="1:8" ht="60" customHeight="1">
      <c r="A105" s="115">
        <f t="shared" si="3"/>
        <v>93</v>
      </c>
      <c r="B105" s="121" t="s">
        <v>627</v>
      </c>
      <c r="C105" s="85" t="s">
        <v>263</v>
      </c>
      <c r="D105" s="87" t="s">
        <v>53</v>
      </c>
      <c r="E105" s="84" t="s">
        <v>666</v>
      </c>
      <c r="F105" s="80">
        <v>157.314</v>
      </c>
      <c r="G105" s="89" t="s">
        <v>606</v>
      </c>
      <c r="H105" s="101">
        <v>1</v>
      </c>
    </row>
    <row r="106" spans="1:8" ht="53.25" customHeight="1">
      <c r="A106" s="115">
        <f t="shared" si="3"/>
        <v>94</v>
      </c>
      <c r="B106" s="121" t="s">
        <v>625</v>
      </c>
      <c r="C106" s="87" t="s">
        <v>187</v>
      </c>
      <c r="D106" s="87" t="s">
        <v>362</v>
      </c>
      <c r="E106" s="84"/>
      <c r="F106" s="80">
        <v>22.976</v>
      </c>
      <c r="G106" s="89" t="s">
        <v>606</v>
      </c>
      <c r="H106" s="101">
        <v>1</v>
      </c>
    </row>
    <row r="107" spans="1:8" ht="40.5" customHeight="1">
      <c r="A107" s="115">
        <f t="shared" si="3"/>
        <v>95</v>
      </c>
      <c r="B107" s="86" t="s">
        <v>636</v>
      </c>
      <c r="C107" s="173" t="s">
        <v>119</v>
      </c>
      <c r="D107" s="87" t="s">
        <v>639</v>
      </c>
      <c r="E107" s="84" t="s">
        <v>734</v>
      </c>
      <c r="F107" s="80">
        <v>139.512</v>
      </c>
      <c r="G107" s="89" t="s">
        <v>281</v>
      </c>
      <c r="H107" s="101">
        <v>1</v>
      </c>
    </row>
    <row r="108" spans="1:8" ht="40.5" customHeight="1">
      <c r="A108" s="115">
        <f t="shared" si="3"/>
        <v>96</v>
      </c>
      <c r="B108" s="134" t="s">
        <v>776</v>
      </c>
      <c r="C108" s="84" t="s">
        <v>236</v>
      </c>
      <c r="D108" s="85" t="s">
        <v>777</v>
      </c>
      <c r="E108" s="84" t="s">
        <v>778</v>
      </c>
      <c r="F108" s="80">
        <v>202.389</v>
      </c>
      <c r="G108" s="89" t="s">
        <v>281</v>
      </c>
      <c r="H108" s="101">
        <v>1</v>
      </c>
    </row>
    <row r="109" spans="1:8" ht="67.5" customHeight="1">
      <c r="A109" s="115">
        <f t="shared" si="3"/>
        <v>97</v>
      </c>
      <c r="B109" s="134" t="s">
        <v>798</v>
      </c>
      <c r="C109" s="84" t="s">
        <v>236</v>
      </c>
      <c r="D109" s="174" t="s">
        <v>799</v>
      </c>
      <c r="E109" s="84" t="s">
        <v>800</v>
      </c>
      <c r="F109" s="80">
        <v>47.887</v>
      </c>
      <c r="G109" s="89" t="s">
        <v>642</v>
      </c>
      <c r="H109" s="101">
        <v>0.5</v>
      </c>
    </row>
    <row r="110" spans="1:8" ht="67.5" customHeight="1">
      <c r="A110" s="115">
        <f t="shared" si="3"/>
        <v>98</v>
      </c>
      <c r="B110" s="134" t="s">
        <v>713</v>
      </c>
      <c r="C110" s="84" t="s">
        <v>236</v>
      </c>
      <c r="D110" s="85" t="s">
        <v>812</v>
      </c>
      <c r="E110" s="84">
        <v>0.75</v>
      </c>
      <c r="F110" s="80">
        <v>3.98804</v>
      </c>
      <c r="G110" s="89" t="s">
        <v>642</v>
      </c>
      <c r="H110" s="101">
        <v>1</v>
      </c>
    </row>
    <row r="111" spans="1:8" ht="52.5" customHeight="1">
      <c r="A111" s="115">
        <f t="shared" si="3"/>
        <v>99</v>
      </c>
      <c r="B111" s="134" t="s">
        <v>861</v>
      </c>
      <c r="C111" s="87" t="s">
        <v>301</v>
      </c>
      <c r="D111" s="85" t="s">
        <v>862</v>
      </c>
      <c r="E111" s="84" t="s">
        <v>863</v>
      </c>
      <c r="F111" s="80">
        <v>140.247</v>
      </c>
      <c r="G111" s="89" t="s">
        <v>642</v>
      </c>
      <c r="H111" s="101">
        <v>1</v>
      </c>
    </row>
    <row r="112" spans="1:8" ht="49.5" customHeight="1">
      <c r="A112" s="115">
        <f t="shared" si="3"/>
        <v>100</v>
      </c>
      <c r="B112" s="121" t="s">
        <v>869</v>
      </c>
      <c r="C112" s="87" t="s">
        <v>61</v>
      </c>
      <c r="D112" s="151" t="s">
        <v>870</v>
      </c>
      <c r="E112" s="87"/>
      <c r="F112" s="80">
        <v>19.844</v>
      </c>
      <c r="G112" s="89" t="s">
        <v>642</v>
      </c>
      <c r="H112" s="105" t="s">
        <v>619</v>
      </c>
    </row>
    <row r="113" spans="1:8" ht="30" customHeight="1">
      <c r="A113" s="115"/>
      <c r="B113" s="239" t="s">
        <v>185</v>
      </c>
      <c r="C113" s="240"/>
      <c r="D113" s="241"/>
      <c r="E113" s="84"/>
      <c r="F113" s="112">
        <f>SUM(F114:F114)</f>
        <v>98.415</v>
      </c>
      <c r="G113" s="90"/>
      <c r="H113" s="91"/>
    </row>
    <row r="114" spans="1:8" ht="39.75" customHeight="1">
      <c r="A114" s="115">
        <v>1</v>
      </c>
      <c r="B114" s="157" t="s">
        <v>207</v>
      </c>
      <c r="C114" s="88" t="s">
        <v>301</v>
      </c>
      <c r="D114" s="121" t="s">
        <v>208</v>
      </c>
      <c r="E114" s="84" t="s">
        <v>193</v>
      </c>
      <c r="F114" s="80">
        <v>98.415</v>
      </c>
      <c r="G114" s="102" t="s">
        <v>893</v>
      </c>
      <c r="H114" s="101">
        <v>0.1</v>
      </c>
    </row>
    <row r="115" spans="1:8" ht="41.25" customHeight="1">
      <c r="A115" s="115">
        <v>2</v>
      </c>
      <c r="B115" s="121" t="s">
        <v>797</v>
      </c>
      <c r="C115" s="88" t="s">
        <v>301</v>
      </c>
      <c r="D115" s="121" t="s">
        <v>208</v>
      </c>
      <c r="E115" s="84" t="s">
        <v>193</v>
      </c>
      <c r="F115" s="80">
        <v>110</v>
      </c>
      <c r="G115" s="102" t="s">
        <v>978</v>
      </c>
      <c r="H115" s="91" t="s">
        <v>950</v>
      </c>
    </row>
    <row r="116" spans="1:246" s="179" customFormat="1" ht="31.5" customHeight="1">
      <c r="A116" s="175"/>
      <c r="B116" s="239" t="s">
        <v>896</v>
      </c>
      <c r="C116" s="240"/>
      <c r="D116" s="241"/>
      <c r="E116" s="95"/>
      <c r="F116" s="176">
        <f>SUM(F117:F121)</f>
        <v>203.711</v>
      </c>
      <c r="G116" s="177"/>
      <c r="H116" s="178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  <c r="AE116" s="180"/>
      <c r="AF116" s="180"/>
      <c r="AG116" s="180"/>
      <c r="AH116" s="180"/>
      <c r="AI116" s="180"/>
      <c r="AJ116" s="180"/>
      <c r="AK116" s="180"/>
      <c r="AL116" s="180"/>
      <c r="AM116" s="180"/>
      <c r="AN116" s="180"/>
      <c r="AO116" s="180"/>
      <c r="AP116" s="180"/>
      <c r="AQ116" s="180"/>
      <c r="AR116" s="180"/>
      <c r="AS116" s="180"/>
      <c r="AT116" s="180"/>
      <c r="AU116" s="180"/>
      <c r="AV116" s="180"/>
      <c r="AW116" s="180"/>
      <c r="AX116" s="180"/>
      <c r="AY116" s="180"/>
      <c r="AZ116" s="180"/>
      <c r="BA116" s="180"/>
      <c r="BB116" s="180"/>
      <c r="BC116" s="180"/>
      <c r="BD116" s="180"/>
      <c r="BE116" s="180"/>
      <c r="BF116" s="180"/>
      <c r="BG116" s="180"/>
      <c r="BH116" s="180"/>
      <c r="BI116" s="180"/>
      <c r="BJ116" s="180"/>
      <c r="BK116" s="180"/>
      <c r="BL116" s="180"/>
      <c r="BM116" s="180"/>
      <c r="BN116" s="180"/>
      <c r="BO116" s="180"/>
      <c r="BP116" s="180"/>
      <c r="BQ116" s="180"/>
      <c r="BR116" s="180"/>
      <c r="BS116" s="180"/>
      <c r="BT116" s="180"/>
      <c r="BU116" s="180"/>
      <c r="BV116" s="180"/>
      <c r="BW116" s="180"/>
      <c r="BX116" s="180"/>
      <c r="BY116" s="180"/>
      <c r="BZ116" s="180"/>
      <c r="CA116" s="180"/>
      <c r="CB116" s="180"/>
      <c r="CC116" s="180"/>
      <c r="CD116" s="180"/>
      <c r="CE116" s="180"/>
      <c r="CF116" s="180"/>
      <c r="CG116" s="180"/>
      <c r="CH116" s="180"/>
      <c r="CI116" s="180"/>
      <c r="CJ116" s="180"/>
      <c r="CK116" s="180"/>
      <c r="CL116" s="180"/>
      <c r="CM116" s="180"/>
      <c r="CN116" s="180"/>
      <c r="CO116" s="180"/>
      <c r="CP116" s="180"/>
      <c r="CQ116" s="180"/>
      <c r="CR116" s="180"/>
      <c r="CS116" s="180"/>
      <c r="CT116" s="180"/>
      <c r="CU116" s="180"/>
      <c r="CV116" s="180"/>
      <c r="CW116" s="180"/>
      <c r="CX116" s="180"/>
      <c r="CY116" s="180"/>
      <c r="CZ116" s="180"/>
      <c r="DA116" s="180"/>
      <c r="DB116" s="180"/>
      <c r="DC116" s="180"/>
      <c r="DD116" s="180"/>
      <c r="DE116" s="180"/>
      <c r="DF116" s="180"/>
      <c r="DG116" s="180"/>
      <c r="DH116" s="180"/>
      <c r="DI116" s="180"/>
      <c r="DJ116" s="180"/>
      <c r="DK116" s="180"/>
      <c r="DL116" s="180"/>
      <c r="DM116" s="180"/>
      <c r="DN116" s="180"/>
      <c r="DO116" s="180"/>
      <c r="DP116" s="180"/>
      <c r="DQ116" s="180"/>
      <c r="DR116" s="180"/>
      <c r="DS116" s="180"/>
      <c r="DT116" s="180"/>
      <c r="DU116" s="180"/>
      <c r="DV116" s="180"/>
      <c r="DW116" s="180"/>
      <c r="DX116" s="180"/>
      <c r="DY116" s="180"/>
      <c r="DZ116" s="180"/>
      <c r="EA116" s="180"/>
      <c r="EB116" s="180"/>
      <c r="EC116" s="180"/>
      <c r="ED116" s="180"/>
      <c r="EE116" s="180"/>
      <c r="EF116" s="180"/>
      <c r="EG116" s="180"/>
      <c r="EH116" s="180"/>
      <c r="EI116" s="180"/>
      <c r="EJ116" s="180"/>
      <c r="EK116" s="180"/>
      <c r="EL116" s="180"/>
      <c r="EM116" s="180"/>
      <c r="EN116" s="180"/>
      <c r="EO116" s="180"/>
      <c r="EP116" s="180"/>
      <c r="EQ116" s="180"/>
      <c r="ER116" s="180"/>
      <c r="ES116" s="180"/>
      <c r="ET116" s="180"/>
      <c r="EU116" s="180"/>
      <c r="EV116" s="180"/>
      <c r="EW116" s="180"/>
      <c r="EX116" s="180"/>
      <c r="EY116" s="180"/>
      <c r="EZ116" s="180"/>
      <c r="FA116" s="180"/>
      <c r="FB116" s="180"/>
      <c r="FC116" s="180"/>
      <c r="FD116" s="180"/>
      <c r="FE116" s="180"/>
      <c r="FF116" s="180"/>
      <c r="FG116" s="180"/>
      <c r="FH116" s="180"/>
      <c r="FI116" s="180"/>
      <c r="FJ116" s="180"/>
      <c r="FK116" s="180"/>
      <c r="FL116" s="180"/>
      <c r="FM116" s="180"/>
      <c r="FN116" s="180"/>
      <c r="FO116" s="180"/>
      <c r="FP116" s="180"/>
      <c r="FQ116" s="180"/>
      <c r="FR116" s="180"/>
      <c r="FS116" s="180"/>
      <c r="FT116" s="180"/>
      <c r="FU116" s="180"/>
      <c r="FV116" s="180"/>
      <c r="FW116" s="180"/>
      <c r="FX116" s="180"/>
      <c r="FY116" s="180"/>
      <c r="FZ116" s="180"/>
      <c r="GA116" s="180"/>
      <c r="GB116" s="180"/>
      <c r="GC116" s="180"/>
      <c r="GD116" s="180"/>
      <c r="GE116" s="180"/>
      <c r="GF116" s="180"/>
      <c r="GG116" s="180"/>
      <c r="GH116" s="180"/>
      <c r="GI116" s="180"/>
      <c r="GJ116" s="180"/>
      <c r="GK116" s="180"/>
      <c r="GL116" s="180"/>
      <c r="GM116" s="180"/>
      <c r="GN116" s="180"/>
      <c r="GO116" s="180"/>
      <c r="GP116" s="180"/>
      <c r="GQ116" s="180"/>
      <c r="GR116" s="180"/>
      <c r="GS116" s="180"/>
      <c r="GT116" s="180"/>
      <c r="GU116" s="180"/>
      <c r="GV116" s="180"/>
      <c r="GW116" s="180"/>
      <c r="GX116" s="180"/>
      <c r="GY116" s="180"/>
      <c r="GZ116" s="180"/>
      <c r="HA116" s="180"/>
      <c r="HB116" s="180"/>
      <c r="HC116" s="180"/>
      <c r="HD116" s="180"/>
      <c r="HE116" s="180"/>
      <c r="HF116" s="180"/>
      <c r="HG116" s="180"/>
      <c r="HH116" s="180"/>
      <c r="HI116" s="180"/>
      <c r="HJ116" s="180"/>
      <c r="HK116" s="180"/>
      <c r="HL116" s="180"/>
      <c r="HM116" s="180"/>
      <c r="HN116" s="180"/>
      <c r="HO116" s="180"/>
      <c r="HP116" s="180"/>
      <c r="HQ116" s="180"/>
      <c r="HR116" s="180"/>
      <c r="HS116" s="180"/>
      <c r="HT116" s="180"/>
      <c r="HU116" s="180"/>
      <c r="HV116" s="180"/>
      <c r="HW116" s="180"/>
      <c r="HX116" s="180"/>
      <c r="HY116" s="180"/>
      <c r="HZ116" s="180"/>
      <c r="IA116" s="180"/>
      <c r="IB116" s="180"/>
      <c r="IC116" s="180"/>
      <c r="ID116" s="180"/>
      <c r="IE116" s="180"/>
      <c r="IF116" s="180"/>
      <c r="IG116" s="180"/>
      <c r="IH116" s="180"/>
      <c r="II116" s="180"/>
      <c r="IJ116" s="180"/>
      <c r="IK116" s="180"/>
      <c r="IL116" s="180"/>
    </row>
    <row r="117" spans="1:246" s="179" customFormat="1" ht="31.5" customHeight="1">
      <c r="A117" s="175">
        <v>1</v>
      </c>
      <c r="B117" s="121" t="s">
        <v>910</v>
      </c>
      <c r="C117" s="87"/>
      <c r="D117" s="87" t="s">
        <v>155</v>
      </c>
      <c r="E117" s="95" t="s">
        <v>897</v>
      </c>
      <c r="F117" s="124">
        <v>66.508</v>
      </c>
      <c r="G117" s="177" t="s">
        <v>893</v>
      </c>
      <c r="H117" s="181" t="s">
        <v>930</v>
      </c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0"/>
      <c r="AF117" s="180"/>
      <c r="AG117" s="180"/>
      <c r="AH117" s="180"/>
      <c r="AI117" s="180"/>
      <c r="AJ117" s="180"/>
      <c r="AK117" s="180"/>
      <c r="AL117" s="180"/>
      <c r="AM117" s="180"/>
      <c r="AN117" s="180"/>
      <c r="AO117" s="180"/>
      <c r="AP117" s="180"/>
      <c r="AQ117" s="180"/>
      <c r="AR117" s="180"/>
      <c r="AS117" s="180"/>
      <c r="AT117" s="180"/>
      <c r="AU117" s="180"/>
      <c r="AV117" s="180"/>
      <c r="AW117" s="180"/>
      <c r="AX117" s="180"/>
      <c r="AY117" s="180"/>
      <c r="AZ117" s="180"/>
      <c r="BA117" s="180"/>
      <c r="BB117" s="180"/>
      <c r="BC117" s="180"/>
      <c r="BD117" s="180"/>
      <c r="BE117" s="180"/>
      <c r="BF117" s="180"/>
      <c r="BG117" s="180"/>
      <c r="BH117" s="180"/>
      <c r="BI117" s="180"/>
      <c r="BJ117" s="180"/>
      <c r="BK117" s="180"/>
      <c r="BL117" s="180"/>
      <c r="BM117" s="180"/>
      <c r="BN117" s="180"/>
      <c r="BO117" s="180"/>
      <c r="BP117" s="180"/>
      <c r="BQ117" s="180"/>
      <c r="BR117" s="180"/>
      <c r="BS117" s="180"/>
      <c r="BT117" s="180"/>
      <c r="BU117" s="180"/>
      <c r="BV117" s="180"/>
      <c r="BW117" s="180"/>
      <c r="BX117" s="180"/>
      <c r="BY117" s="180"/>
      <c r="BZ117" s="180"/>
      <c r="CA117" s="180"/>
      <c r="CB117" s="180"/>
      <c r="CC117" s="180"/>
      <c r="CD117" s="180"/>
      <c r="CE117" s="180"/>
      <c r="CF117" s="180"/>
      <c r="CG117" s="180"/>
      <c r="CH117" s="180"/>
      <c r="CI117" s="180"/>
      <c r="CJ117" s="180"/>
      <c r="CK117" s="180"/>
      <c r="CL117" s="180"/>
      <c r="CM117" s="180"/>
      <c r="CN117" s="180"/>
      <c r="CO117" s="180"/>
      <c r="CP117" s="180"/>
      <c r="CQ117" s="180"/>
      <c r="CR117" s="180"/>
      <c r="CS117" s="180"/>
      <c r="CT117" s="180"/>
      <c r="CU117" s="180"/>
      <c r="CV117" s="180"/>
      <c r="CW117" s="180"/>
      <c r="CX117" s="180"/>
      <c r="CY117" s="180"/>
      <c r="CZ117" s="180"/>
      <c r="DA117" s="180"/>
      <c r="DB117" s="180"/>
      <c r="DC117" s="180"/>
      <c r="DD117" s="180"/>
      <c r="DE117" s="180"/>
      <c r="DF117" s="180"/>
      <c r="DG117" s="180"/>
      <c r="DH117" s="180"/>
      <c r="DI117" s="180"/>
      <c r="DJ117" s="180"/>
      <c r="DK117" s="180"/>
      <c r="DL117" s="180"/>
      <c r="DM117" s="180"/>
      <c r="DN117" s="180"/>
      <c r="DO117" s="180"/>
      <c r="DP117" s="180"/>
      <c r="DQ117" s="180"/>
      <c r="DR117" s="180"/>
      <c r="DS117" s="180"/>
      <c r="DT117" s="180"/>
      <c r="DU117" s="180"/>
      <c r="DV117" s="180"/>
      <c r="DW117" s="180"/>
      <c r="DX117" s="180"/>
      <c r="DY117" s="180"/>
      <c r="DZ117" s="180"/>
      <c r="EA117" s="180"/>
      <c r="EB117" s="180"/>
      <c r="EC117" s="180"/>
      <c r="ED117" s="180"/>
      <c r="EE117" s="180"/>
      <c r="EF117" s="180"/>
      <c r="EG117" s="180"/>
      <c r="EH117" s="180"/>
      <c r="EI117" s="180"/>
      <c r="EJ117" s="180"/>
      <c r="EK117" s="180"/>
      <c r="EL117" s="180"/>
      <c r="EM117" s="180"/>
      <c r="EN117" s="180"/>
      <c r="EO117" s="180"/>
      <c r="EP117" s="180"/>
      <c r="EQ117" s="180"/>
      <c r="ER117" s="180"/>
      <c r="ES117" s="180"/>
      <c r="ET117" s="180"/>
      <c r="EU117" s="180"/>
      <c r="EV117" s="180"/>
      <c r="EW117" s="180"/>
      <c r="EX117" s="180"/>
      <c r="EY117" s="180"/>
      <c r="EZ117" s="180"/>
      <c r="FA117" s="180"/>
      <c r="FB117" s="180"/>
      <c r="FC117" s="180"/>
      <c r="FD117" s="180"/>
      <c r="FE117" s="180"/>
      <c r="FF117" s="180"/>
      <c r="FG117" s="180"/>
      <c r="FH117" s="180"/>
      <c r="FI117" s="180"/>
      <c r="FJ117" s="180"/>
      <c r="FK117" s="180"/>
      <c r="FL117" s="180"/>
      <c r="FM117" s="180"/>
      <c r="FN117" s="180"/>
      <c r="FO117" s="180"/>
      <c r="FP117" s="180"/>
      <c r="FQ117" s="180"/>
      <c r="FR117" s="180"/>
      <c r="FS117" s="180"/>
      <c r="FT117" s="180"/>
      <c r="FU117" s="180"/>
      <c r="FV117" s="180"/>
      <c r="FW117" s="180"/>
      <c r="FX117" s="180"/>
      <c r="FY117" s="180"/>
      <c r="FZ117" s="180"/>
      <c r="GA117" s="180"/>
      <c r="GB117" s="180"/>
      <c r="GC117" s="180"/>
      <c r="GD117" s="180"/>
      <c r="GE117" s="180"/>
      <c r="GF117" s="180"/>
      <c r="GG117" s="180"/>
      <c r="GH117" s="180"/>
      <c r="GI117" s="180"/>
      <c r="GJ117" s="180"/>
      <c r="GK117" s="180"/>
      <c r="GL117" s="180"/>
      <c r="GM117" s="180"/>
      <c r="GN117" s="180"/>
      <c r="GO117" s="180"/>
      <c r="GP117" s="180"/>
      <c r="GQ117" s="180"/>
      <c r="GR117" s="180"/>
      <c r="GS117" s="180"/>
      <c r="GT117" s="180"/>
      <c r="GU117" s="180"/>
      <c r="GV117" s="180"/>
      <c r="GW117" s="180"/>
      <c r="GX117" s="180"/>
      <c r="GY117" s="180"/>
      <c r="GZ117" s="180"/>
      <c r="HA117" s="180"/>
      <c r="HB117" s="180"/>
      <c r="HC117" s="180"/>
      <c r="HD117" s="180"/>
      <c r="HE117" s="180"/>
      <c r="HF117" s="180"/>
      <c r="HG117" s="180"/>
      <c r="HH117" s="180"/>
      <c r="HI117" s="180"/>
      <c r="HJ117" s="180"/>
      <c r="HK117" s="180"/>
      <c r="HL117" s="180"/>
      <c r="HM117" s="180"/>
      <c r="HN117" s="180"/>
      <c r="HO117" s="180"/>
      <c r="HP117" s="180"/>
      <c r="HQ117" s="180"/>
      <c r="HR117" s="180"/>
      <c r="HS117" s="180"/>
      <c r="HT117" s="180"/>
      <c r="HU117" s="180"/>
      <c r="HV117" s="180"/>
      <c r="HW117" s="180"/>
      <c r="HX117" s="180"/>
      <c r="HY117" s="180"/>
      <c r="HZ117" s="180"/>
      <c r="IA117" s="180"/>
      <c r="IB117" s="180"/>
      <c r="IC117" s="180"/>
      <c r="ID117" s="180"/>
      <c r="IE117" s="180"/>
      <c r="IF117" s="180"/>
      <c r="IG117" s="180"/>
      <c r="IH117" s="180"/>
      <c r="II117" s="180"/>
      <c r="IJ117" s="180"/>
      <c r="IK117" s="180"/>
      <c r="IL117" s="180"/>
    </row>
    <row r="118" spans="1:246" s="179" customFormat="1" ht="31.5" customHeight="1">
      <c r="A118" s="175">
        <f>A117+1</f>
        <v>2</v>
      </c>
      <c r="B118" s="121" t="s">
        <v>898</v>
      </c>
      <c r="C118" s="87"/>
      <c r="D118" s="87" t="s">
        <v>155</v>
      </c>
      <c r="E118" s="95" t="s">
        <v>899</v>
      </c>
      <c r="F118" s="124">
        <v>22.622</v>
      </c>
      <c r="G118" s="177" t="s">
        <v>893</v>
      </c>
      <c r="H118" s="181" t="s">
        <v>930</v>
      </c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  <c r="AH118" s="180"/>
      <c r="AI118" s="180"/>
      <c r="AJ118" s="180"/>
      <c r="AK118" s="180"/>
      <c r="AL118" s="180"/>
      <c r="AM118" s="180"/>
      <c r="AN118" s="180"/>
      <c r="AO118" s="180"/>
      <c r="AP118" s="180"/>
      <c r="AQ118" s="180"/>
      <c r="AR118" s="180"/>
      <c r="AS118" s="180"/>
      <c r="AT118" s="180"/>
      <c r="AU118" s="180"/>
      <c r="AV118" s="180"/>
      <c r="AW118" s="180"/>
      <c r="AX118" s="180"/>
      <c r="AY118" s="180"/>
      <c r="AZ118" s="180"/>
      <c r="BA118" s="180"/>
      <c r="BB118" s="180"/>
      <c r="BC118" s="180"/>
      <c r="BD118" s="180"/>
      <c r="BE118" s="180"/>
      <c r="BF118" s="180"/>
      <c r="BG118" s="180"/>
      <c r="BH118" s="180"/>
      <c r="BI118" s="180"/>
      <c r="BJ118" s="180"/>
      <c r="BK118" s="180"/>
      <c r="BL118" s="180"/>
      <c r="BM118" s="180"/>
      <c r="BN118" s="180"/>
      <c r="BO118" s="180"/>
      <c r="BP118" s="180"/>
      <c r="BQ118" s="180"/>
      <c r="BR118" s="180"/>
      <c r="BS118" s="180"/>
      <c r="BT118" s="180"/>
      <c r="BU118" s="180"/>
      <c r="BV118" s="180"/>
      <c r="BW118" s="180"/>
      <c r="BX118" s="180"/>
      <c r="BY118" s="180"/>
      <c r="BZ118" s="180"/>
      <c r="CA118" s="180"/>
      <c r="CB118" s="180"/>
      <c r="CC118" s="180"/>
      <c r="CD118" s="180"/>
      <c r="CE118" s="180"/>
      <c r="CF118" s="180"/>
      <c r="CG118" s="180"/>
      <c r="CH118" s="180"/>
      <c r="CI118" s="180"/>
      <c r="CJ118" s="180"/>
      <c r="CK118" s="180"/>
      <c r="CL118" s="180"/>
      <c r="CM118" s="180"/>
      <c r="CN118" s="180"/>
      <c r="CO118" s="180"/>
      <c r="CP118" s="180"/>
      <c r="CQ118" s="180"/>
      <c r="CR118" s="180"/>
      <c r="CS118" s="180"/>
      <c r="CT118" s="180"/>
      <c r="CU118" s="180"/>
      <c r="CV118" s="180"/>
      <c r="CW118" s="180"/>
      <c r="CX118" s="180"/>
      <c r="CY118" s="180"/>
      <c r="CZ118" s="180"/>
      <c r="DA118" s="180"/>
      <c r="DB118" s="180"/>
      <c r="DC118" s="180"/>
      <c r="DD118" s="180"/>
      <c r="DE118" s="180"/>
      <c r="DF118" s="180"/>
      <c r="DG118" s="180"/>
      <c r="DH118" s="180"/>
      <c r="DI118" s="180"/>
      <c r="DJ118" s="180"/>
      <c r="DK118" s="180"/>
      <c r="DL118" s="180"/>
      <c r="DM118" s="180"/>
      <c r="DN118" s="180"/>
      <c r="DO118" s="180"/>
      <c r="DP118" s="180"/>
      <c r="DQ118" s="180"/>
      <c r="DR118" s="180"/>
      <c r="DS118" s="180"/>
      <c r="DT118" s="180"/>
      <c r="DU118" s="180"/>
      <c r="DV118" s="180"/>
      <c r="DW118" s="180"/>
      <c r="DX118" s="180"/>
      <c r="DY118" s="180"/>
      <c r="DZ118" s="180"/>
      <c r="EA118" s="180"/>
      <c r="EB118" s="180"/>
      <c r="EC118" s="180"/>
      <c r="ED118" s="180"/>
      <c r="EE118" s="180"/>
      <c r="EF118" s="180"/>
      <c r="EG118" s="180"/>
      <c r="EH118" s="180"/>
      <c r="EI118" s="180"/>
      <c r="EJ118" s="180"/>
      <c r="EK118" s="180"/>
      <c r="EL118" s="180"/>
      <c r="EM118" s="180"/>
      <c r="EN118" s="180"/>
      <c r="EO118" s="180"/>
      <c r="EP118" s="180"/>
      <c r="EQ118" s="180"/>
      <c r="ER118" s="180"/>
      <c r="ES118" s="180"/>
      <c r="ET118" s="180"/>
      <c r="EU118" s="180"/>
      <c r="EV118" s="180"/>
      <c r="EW118" s="180"/>
      <c r="EX118" s="180"/>
      <c r="EY118" s="180"/>
      <c r="EZ118" s="180"/>
      <c r="FA118" s="180"/>
      <c r="FB118" s="180"/>
      <c r="FC118" s="180"/>
      <c r="FD118" s="180"/>
      <c r="FE118" s="180"/>
      <c r="FF118" s="180"/>
      <c r="FG118" s="180"/>
      <c r="FH118" s="180"/>
      <c r="FI118" s="180"/>
      <c r="FJ118" s="180"/>
      <c r="FK118" s="180"/>
      <c r="FL118" s="180"/>
      <c r="FM118" s="180"/>
      <c r="FN118" s="180"/>
      <c r="FO118" s="180"/>
      <c r="FP118" s="180"/>
      <c r="FQ118" s="180"/>
      <c r="FR118" s="180"/>
      <c r="FS118" s="180"/>
      <c r="FT118" s="180"/>
      <c r="FU118" s="180"/>
      <c r="FV118" s="180"/>
      <c r="FW118" s="180"/>
      <c r="FX118" s="180"/>
      <c r="FY118" s="180"/>
      <c r="FZ118" s="180"/>
      <c r="GA118" s="180"/>
      <c r="GB118" s="180"/>
      <c r="GC118" s="180"/>
      <c r="GD118" s="180"/>
      <c r="GE118" s="180"/>
      <c r="GF118" s="180"/>
      <c r="GG118" s="180"/>
      <c r="GH118" s="180"/>
      <c r="GI118" s="180"/>
      <c r="GJ118" s="180"/>
      <c r="GK118" s="180"/>
      <c r="GL118" s="180"/>
      <c r="GM118" s="180"/>
      <c r="GN118" s="180"/>
      <c r="GO118" s="180"/>
      <c r="GP118" s="180"/>
      <c r="GQ118" s="180"/>
      <c r="GR118" s="180"/>
      <c r="GS118" s="180"/>
      <c r="GT118" s="180"/>
      <c r="GU118" s="180"/>
      <c r="GV118" s="180"/>
      <c r="GW118" s="180"/>
      <c r="GX118" s="180"/>
      <c r="GY118" s="180"/>
      <c r="GZ118" s="180"/>
      <c r="HA118" s="180"/>
      <c r="HB118" s="180"/>
      <c r="HC118" s="180"/>
      <c r="HD118" s="180"/>
      <c r="HE118" s="180"/>
      <c r="HF118" s="180"/>
      <c r="HG118" s="180"/>
      <c r="HH118" s="180"/>
      <c r="HI118" s="180"/>
      <c r="HJ118" s="180"/>
      <c r="HK118" s="180"/>
      <c r="HL118" s="180"/>
      <c r="HM118" s="180"/>
      <c r="HN118" s="180"/>
      <c r="HO118" s="180"/>
      <c r="HP118" s="180"/>
      <c r="HQ118" s="180"/>
      <c r="HR118" s="180"/>
      <c r="HS118" s="180"/>
      <c r="HT118" s="180"/>
      <c r="HU118" s="180"/>
      <c r="HV118" s="180"/>
      <c r="HW118" s="180"/>
      <c r="HX118" s="180"/>
      <c r="HY118" s="180"/>
      <c r="HZ118" s="180"/>
      <c r="IA118" s="180"/>
      <c r="IB118" s="180"/>
      <c r="IC118" s="180"/>
      <c r="ID118" s="180"/>
      <c r="IE118" s="180"/>
      <c r="IF118" s="180"/>
      <c r="IG118" s="180"/>
      <c r="IH118" s="180"/>
      <c r="II118" s="180"/>
      <c r="IJ118" s="180"/>
      <c r="IK118" s="180"/>
      <c r="IL118" s="180"/>
    </row>
    <row r="119" spans="1:246" s="179" customFormat="1" ht="31.5" customHeight="1">
      <c r="A119" s="175">
        <f>A118+1</f>
        <v>3</v>
      </c>
      <c r="B119" s="121" t="s">
        <v>900</v>
      </c>
      <c r="C119" s="87"/>
      <c r="D119" s="87" t="s">
        <v>155</v>
      </c>
      <c r="E119" s="95" t="s">
        <v>901</v>
      </c>
      <c r="F119" s="124">
        <v>44.573</v>
      </c>
      <c r="G119" s="177" t="s">
        <v>893</v>
      </c>
      <c r="H119" s="181" t="s">
        <v>930</v>
      </c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  <c r="AF119" s="180"/>
      <c r="AG119" s="180"/>
      <c r="AH119" s="180"/>
      <c r="AI119" s="180"/>
      <c r="AJ119" s="180"/>
      <c r="AK119" s="180"/>
      <c r="AL119" s="180"/>
      <c r="AM119" s="180"/>
      <c r="AN119" s="180"/>
      <c r="AO119" s="180"/>
      <c r="AP119" s="180"/>
      <c r="AQ119" s="180"/>
      <c r="AR119" s="180"/>
      <c r="AS119" s="180"/>
      <c r="AT119" s="180"/>
      <c r="AU119" s="180"/>
      <c r="AV119" s="180"/>
      <c r="AW119" s="180"/>
      <c r="AX119" s="180"/>
      <c r="AY119" s="180"/>
      <c r="AZ119" s="180"/>
      <c r="BA119" s="180"/>
      <c r="BB119" s="180"/>
      <c r="BC119" s="180"/>
      <c r="BD119" s="180"/>
      <c r="BE119" s="180"/>
      <c r="BF119" s="180"/>
      <c r="BG119" s="180"/>
      <c r="BH119" s="180"/>
      <c r="BI119" s="180"/>
      <c r="BJ119" s="180"/>
      <c r="BK119" s="180"/>
      <c r="BL119" s="180"/>
      <c r="BM119" s="180"/>
      <c r="BN119" s="180"/>
      <c r="BO119" s="180"/>
      <c r="BP119" s="180"/>
      <c r="BQ119" s="180"/>
      <c r="BR119" s="180"/>
      <c r="BS119" s="180"/>
      <c r="BT119" s="180"/>
      <c r="BU119" s="180"/>
      <c r="BV119" s="180"/>
      <c r="BW119" s="180"/>
      <c r="BX119" s="180"/>
      <c r="BY119" s="180"/>
      <c r="BZ119" s="180"/>
      <c r="CA119" s="180"/>
      <c r="CB119" s="180"/>
      <c r="CC119" s="180"/>
      <c r="CD119" s="180"/>
      <c r="CE119" s="180"/>
      <c r="CF119" s="180"/>
      <c r="CG119" s="180"/>
      <c r="CH119" s="180"/>
      <c r="CI119" s="180"/>
      <c r="CJ119" s="180"/>
      <c r="CK119" s="180"/>
      <c r="CL119" s="180"/>
      <c r="CM119" s="180"/>
      <c r="CN119" s="180"/>
      <c r="CO119" s="180"/>
      <c r="CP119" s="180"/>
      <c r="CQ119" s="180"/>
      <c r="CR119" s="180"/>
      <c r="CS119" s="180"/>
      <c r="CT119" s="180"/>
      <c r="CU119" s="180"/>
      <c r="CV119" s="180"/>
      <c r="CW119" s="180"/>
      <c r="CX119" s="180"/>
      <c r="CY119" s="180"/>
      <c r="CZ119" s="180"/>
      <c r="DA119" s="180"/>
      <c r="DB119" s="180"/>
      <c r="DC119" s="180"/>
      <c r="DD119" s="180"/>
      <c r="DE119" s="180"/>
      <c r="DF119" s="180"/>
      <c r="DG119" s="180"/>
      <c r="DH119" s="180"/>
      <c r="DI119" s="180"/>
      <c r="DJ119" s="180"/>
      <c r="DK119" s="180"/>
      <c r="DL119" s="180"/>
      <c r="DM119" s="180"/>
      <c r="DN119" s="180"/>
      <c r="DO119" s="180"/>
      <c r="DP119" s="180"/>
      <c r="DQ119" s="180"/>
      <c r="DR119" s="180"/>
      <c r="DS119" s="180"/>
      <c r="DT119" s="180"/>
      <c r="DU119" s="180"/>
      <c r="DV119" s="180"/>
      <c r="DW119" s="180"/>
      <c r="DX119" s="180"/>
      <c r="DY119" s="180"/>
      <c r="DZ119" s="180"/>
      <c r="EA119" s="180"/>
      <c r="EB119" s="180"/>
      <c r="EC119" s="180"/>
      <c r="ED119" s="180"/>
      <c r="EE119" s="180"/>
      <c r="EF119" s="180"/>
      <c r="EG119" s="180"/>
      <c r="EH119" s="180"/>
      <c r="EI119" s="180"/>
      <c r="EJ119" s="180"/>
      <c r="EK119" s="180"/>
      <c r="EL119" s="180"/>
      <c r="EM119" s="180"/>
      <c r="EN119" s="180"/>
      <c r="EO119" s="180"/>
      <c r="EP119" s="180"/>
      <c r="EQ119" s="180"/>
      <c r="ER119" s="180"/>
      <c r="ES119" s="180"/>
      <c r="ET119" s="180"/>
      <c r="EU119" s="180"/>
      <c r="EV119" s="180"/>
      <c r="EW119" s="180"/>
      <c r="EX119" s="180"/>
      <c r="EY119" s="180"/>
      <c r="EZ119" s="180"/>
      <c r="FA119" s="180"/>
      <c r="FB119" s="180"/>
      <c r="FC119" s="180"/>
      <c r="FD119" s="180"/>
      <c r="FE119" s="180"/>
      <c r="FF119" s="180"/>
      <c r="FG119" s="180"/>
      <c r="FH119" s="180"/>
      <c r="FI119" s="180"/>
      <c r="FJ119" s="180"/>
      <c r="FK119" s="180"/>
      <c r="FL119" s="180"/>
      <c r="FM119" s="180"/>
      <c r="FN119" s="180"/>
      <c r="FO119" s="180"/>
      <c r="FP119" s="180"/>
      <c r="FQ119" s="180"/>
      <c r="FR119" s="180"/>
      <c r="FS119" s="180"/>
      <c r="FT119" s="180"/>
      <c r="FU119" s="180"/>
      <c r="FV119" s="180"/>
      <c r="FW119" s="180"/>
      <c r="FX119" s="180"/>
      <c r="FY119" s="180"/>
      <c r="FZ119" s="180"/>
      <c r="GA119" s="180"/>
      <c r="GB119" s="180"/>
      <c r="GC119" s="180"/>
      <c r="GD119" s="180"/>
      <c r="GE119" s="180"/>
      <c r="GF119" s="180"/>
      <c r="GG119" s="180"/>
      <c r="GH119" s="180"/>
      <c r="GI119" s="180"/>
      <c r="GJ119" s="180"/>
      <c r="GK119" s="180"/>
      <c r="GL119" s="180"/>
      <c r="GM119" s="180"/>
      <c r="GN119" s="180"/>
      <c r="GO119" s="180"/>
      <c r="GP119" s="180"/>
      <c r="GQ119" s="180"/>
      <c r="GR119" s="180"/>
      <c r="GS119" s="180"/>
      <c r="GT119" s="180"/>
      <c r="GU119" s="180"/>
      <c r="GV119" s="180"/>
      <c r="GW119" s="180"/>
      <c r="GX119" s="180"/>
      <c r="GY119" s="180"/>
      <c r="GZ119" s="180"/>
      <c r="HA119" s="180"/>
      <c r="HB119" s="180"/>
      <c r="HC119" s="180"/>
      <c r="HD119" s="180"/>
      <c r="HE119" s="180"/>
      <c r="HF119" s="180"/>
      <c r="HG119" s="180"/>
      <c r="HH119" s="180"/>
      <c r="HI119" s="180"/>
      <c r="HJ119" s="180"/>
      <c r="HK119" s="180"/>
      <c r="HL119" s="180"/>
      <c r="HM119" s="180"/>
      <c r="HN119" s="180"/>
      <c r="HO119" s="180"/>
      <c r="HP119" s="180"/>
      <c r="HQ119" s="180"/>
      <c r="HR119" s="180"/>
      <c r="HS119" s="180"/>
      <c r="HT119" s="180"/>
      <c r="HU119" s="180"/>
      <c r="HV119" s="180"/>
      <c r="HW119" s="180"/>
      <c r="HX119" s="180"/>
      <c r="HY119" s="180"/>
      <c r="HZ119" s="180"/>
      <c r="IA119" s="180"/>
      <c r="IB119" s="180"/>
      <c r="IC119" s="180"/>
      <c r="ID119" s="180"/>
      <c r="IE119" s="180"/>
      <c r="IF119" s="180"/>
      <c r="IG119" s="180"/>
      <c r="IH119" s="180"/>
      <c r="II119" s="180"/>
      <c r="IJ119" s="180"/>
      <c r="IK119" s="180"/>
      <c r="IL119" s="180"/>
    </row>
    <row r="120" spans="1:246" s="179" customFormat="1" ht="31.5" customHeight="1">
      <c r="A120" s="175">
        <f>A119+1</f>
        <v>4</v>
      </c>
      <c r="B120" s="121" t="s">
        <v>902</v>
      </c>
      <c r="C120" s="87"/>
      <c r="D120" s="87" t="s">
        <v>155</v>
      </c>
      <c r="E120" s="95" t="s">
        <v>903</v>
      </c>
      <c r="F120" s="124">
        <v>58.333</v>
      </c>
      <c r="G120" s="177" t="s">
        <v>893</v>
      </c>
      <c r="H120" s="181" t="s">
        <v>930</v>
      </c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180"/>
      <c r="AH120" s="180"/>
      <c r="AI120" s="180"/>
      <c r="AJ120" s="180"/>
      <c r="AK120" s="180"/>
      <c r="AL120" s="180"/>
      <c r="AM120" s="180"/>
      <c r="AN120" s="180"/>
      <c r="AO120" s="180"/>
      <c r="AP120" s="180"/>
      <c r="AQ120" s="180"/>
      <c r="AR120" s="180"/>
      <c r="AS120" s="180"/>
      <c r="AT120" s="180"/>
      <c r="AU120" s="180"/>
      <c r="AV120" s="180"/>
      <c r="AW120" s="180"/>
      <c r="AX120" s="180"/>
      <c r="AY120" s="180"/>
      <c r="AZ120" s="180"/>
      <c r="BA120" s="180"/>
      <c r="BB120" s="180"/>
      <c r="BC120" s="180"/>
      <c r="BD120" s="180"/>
      <c r="BE120" s="180"/>
      <c r="BF120" s="180"/>
      <c r="BG120" s="180"/>
      <c r="BH120" s="180"/>
      <c r="BI120" s="180"/>
      <c r="BJ120" s="180"/>
      <c r="BK120" s="180"/>
      <c r="BL120" s="180"/>
      <c r="BM120" s="180"/>
      <c r="BN120" s="180"/>
      <c r="BO120" s="180"/>
      <c r="BP120" s="180"/>
      <c r="BQ120" s="180"/>
      <c r="BR120" s="180"/>
      <c r="BS120" s="180"/>
      <c r="BT120" s="180"/>
      <c r="BU120" s="180"/>
      <c r="BV120" s="180"/>
      <c r="BW120" s="180"/>
      <c r="BX120" s="180"/>
      <c r="BY120" s="180"/>
      <c r="BZ120" s="180"/>
      <c r="CA120" s="180"/>
      <c r="CB120" s="180"/>
      <c r="CC120" s="180"/>
      <c r="CD120" s="180"/>
      <c r="CE120" s="180"/>
      <c r="CF120" s="180"/>
      <c r="CG120" s="180"/>
      <c r="CH120" s="180"/>
      <c r="CI120" s="180"/>
      <c r="CJ120" s="180"/>
      <c r="CK120" s="180"/>
      <c r="CL120" s="180"/>
      <c r="CM120" s="180"/>
      <c r="CN120" s="180"/>
      <c r="CO120" s="180"/>
      <c r="CP120" s="180"/>
      <c r="CQ120" s="180"/>
      <c r="CR120" s="180"/>
      <c r="CS120" s="180"/>
      <c r="CT120" s="180"/>
      <c r="CU120" s="180"/>
      <c r="CV120" s="180"/>
      <c r="CW120" s="180"/>
      <c r="CX120" s="180"/>
      <c r="CY120" s="180"/>
      <c r="CZ120" s="180"/>
      <c r="DA120" s="180"/>
      <c r="DB120" s="180"/>
      <c r="DC120" s="180"/>
      <c r="DD120" s="180"/>
      <c r="DE120" s="180"/>
      <c r="DF120" s="180"/>
      <c r="DG120" s="180"/>
      <c r="DH120" s="180"/>
      <c r="DI120" s="180"/>
      <c r="DJ120" s="180"/>
      <c r="DK120" s="180"/>
      <c r="DL120" s="180"/>
      <c r="DM120" s="180"/>
      <c r="DN120" s="180"/>
      <c r="DO120" s="180"/>
      <c r="DP120" s="180"/>
      <c r="DQ120" s="180"/>
      <c r="DR120" s="180"/>
      <c r="DS120" s="180"/>
      <c r="DT120" s="180"/>
      <c r="DU120" s="180"/>
      <c r="DV120" s="180"/>
      <c r="DW120" s="180"/>
      <c r="DX120" s="180"/>
      <c r="DY120" s="180"/>
      <c r="DZ120" s="180"/>
      <c r="EA120" s="180"/>
      <c r="EB120" s="180"/>
      <c r="EC120" s="180"/>
      <c r="ED120" s="180"/>
      <c r="EE120" s="180"/>
      <c r="EF120" s="180"/>
      <c r="EG120" s="180"/>
      <c r="EH120" s="180"/>
      <c r="EI120" s="180"/>
      <c r="EJ120" s="180"/>
      <c r="EK120" s="180"/>
      <c r="EL120" s="180"/>
      <c r="EM120" s="180"/>
      <c r="EN120" s="180"/>
      <c r="EO120" s="180"/>
      <c r="EP120" s="180"/>
      <c r="EQ120" s="180"/>
      <c r="ER120" s="180"/>
      <c r="ES120" s="180"/>
      <c r="ET120" s="180"/>
      <c r="EU120" s="180"/>
      <c r="EV120" s="180"/>
      <c r="EW120" s="180"/>
      <c r="EX120" s="180"/>
      <c r="EY120" s="180"/>
      <c r="EZ120" s="180"/>
      <c r="FA120" s="180"/>
      <c r="FB120" s="180"/>
      <c r="FC120" s="180"/>
      <c r="FD120" s="180"/>
      <c r="FE120" s="180"/>
      <c r="FF120" s="180"/>
      <c r="FG120" s="180"/>
      <c r="FH120" s="180"/>
      <c r="FI120" s="180"/>
      <c r="FJ120" s="180"/>
      <c r="FK120" s="180"/>
      <c r="FL120" s="180"/>
      <c r="FM120" s="180"/>
      <c r="FN120" s="180"/>
      <c r="FO120" s="180"/>
      <c r="FP120" s="180"/>
      <c r="FQ120" s="180"/>
      <c r="FR120" s="180"/>
      <c r="FS120" s="180"/>
      <c r="FT120" s="180"/>
      <c r="FU120" s="180"/>
      <c r="FV120" s="180"/>
      <c r="FW120" s="180"/>
      <c r="FX120" s="180"/>
      <c r="FY120" s="180"/>
      <c r="FZ120" s="180"/>
      <c r="GA120" s="180"/>
      <c r="GB120" s="180"/>
      <c r="GC120" s="180"/>
      <c r="GD120" s="180"/>
      <c r="GE120" s="180"/>
      <c r="GF120" s="180"/>
      <c r="GG120" s="180"/>
      <c r="GH120" s="180"/>
      <c r="GI120" s="180"/>
      <c r="GJ120" s="180"/>
      <c r="GK120" s="180"/>
      <c r="GL120" s="180"/>
      <c r="GM120" s="180"/>
      <c r="GN120" s="180"/>
      <c r="GO120" s="180"/>
      <c r="GP120" s="180"/>
      <c r="GQ120" s="180"/>
      <c r="GR120" s="180"/>
      <c r="GS120" s="180"/>
      <c r="GT120" s="180"/>
      <c r="GU120" s="180"/>
      <c r="GV120" s="180"/>
      <c r="GW120" s="180"/>
      <c r="GX120" s="180"/>
      <c r="GY120" s="180"/>
      <c r="GZ120" s="180"/>
      <c r="HA120" s="180"/>
      <c r="HB120" s="180"/>
      <c r="HC120" s="180"/>
      <c r="HD120" s="180"/>
      <c r="HE120" s="180"/>
      <c r="HF120" s="180"/>
      <c r="HG120" s="180"/>
      <c r="HH120" s="180"/>
      <c r="HI120" s="180"/>
      <c r="HJ120" s="180"/>
      <c r="HK120" s="180"/>
      <c r="HL120" s="180"/>
      <c r="HM120" s="180"/>
      <c r="HN120" s="180"/>
      <c r="HO120" s="180"/>
      <c r="HP120" s="180"/>
      <c r="HQ120" s="180"/>
      <c r="HR120" s="180"/>
      <c r="HS120" s="180"/>
      <c r="HT120" s="180"/>
      <c r="HU120" s="180"/>
      <c r="HV120" s="180"/>
      <c r="HW120" s="180"/>
      <c r="HX120" s="180"/>
      <c r="HY120" s="180"/>
      <c r="HZ120" s="180"/>
      <c r="IA120" s="180"/>
      <c r="IB120" s="180"/>
      <c r="IC120" s="180"/>
      <c r="ID120" s="180"/>
      <c r="IE120" s="180"/>
      <c r="IF120" s="180"/>
      <c r="IG120" s="180"/>
      <c r="IH120" s="180"/>
      <c r="II120" s="180"/>
      <c r="IJ120" s="180"/>
      <c r="IK120" s="180"/>
      <c r="IL120" s="180"/>
    </row>
    <row r="121" spans="1:246" s="179" customFormat="1" ht="31.5" customHeight="1">
      <c r="A121" s="175">
        <f>A120+1</f>
        <v>5</v>
      </c>
      <c r="B121" s="121" t="s">
        <v>906</v>
      </c>
      <c r="C121" s="87"/>
      <c r="D121" s="87" t="s">
        <v>155</v>
      </c>
      <c r="E121" s="95" t="s">
        <v>904</v>
      </c>
      <c r="F121" s="124">
        <v>11.675</v>
      </c>
      <c r="G121" s="177" t="s">
        <v>893</v>
      </c>
      <c r="H121" s="181" t="s">
        <v>930</v>
      </c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0"/>
      <c r="AJ121" s="180"/>
      <c r="AK121" s="180"/>
      <c r="AL121" s="180"/>
      <c r="AM121" s="180"/>
      <c r="AN121" s="180"/>
      <c r="AO121" s="180"/>
      <c r="AP121" s="180"/>
      <c r="AQ121" s="180"/>
      <c r="AR121" s="180"/>
      <c r="AS121" s="180"/>
      <c r="AT121" s="180"/>
      <c r="AU121" s="180"/>
      <c r="AV121" s="180"/>
      <c r="AW121" s="180"/>
      <c r="AX121" s="180"/>
      <c r="AY121" s="180"/>
      <c r="AZ121" s="180"/>
      <c r="BA121" s="180"/>
      <c r="BB121" s="180"/>
      <c r="BC121" s="180"/>
      <c r="BD121" s="180"/>
      <c r="BE121" s="180"/>
      <c r="BF121" s="180"/>
      <c r="BG121" s="180"/>
      <c r="BH121" s="180"/>
      <c r="BI121" s="180"/>
      <c r="BJ121" s="180"/>
      <c r="BK121" s="180"/>
      <c r="BL121" s="180"/>
      <c r="BM121" s="180"/>
      <c r="BN121" s="180"/>
      <c r="BO121" s="180"/>
      <c r="BP121" s="180"/>
      <c r="BQ121" s="180"/>
      <c r="BR121" s="180"/>
      <c r="BS121" s="180"/>
      <c r="BT121" s="180"/>
      <c r="BU121" s="180"/>
      <c r="BV121" s="180"/>
      <c r="BW121" s="180"/>
      <c r="BX121" s="180"/>
      <c r="BY121" s="180"/>
      <c r="BZ121" s="180"/>
      <c r="CA121" s="180"/>
      <c r="CB121" s="180"/>
      <c r="CC121" s="180"/>
      <c r="CD121" s="180"/>
      <c r="CE121" s="180"/>
      <c r="CF121" s="180"/>
      <c r="CG121" s="180"/>
      <c r="CH121" s="180"/>
      <c r="CI121" s="180"/>
      <c r="CJ121" s="180"/>
      <c r="CK121" s="180"/>
      <c r="CL121" s="180"/>
      <c r="CM121" s="180"/>
      <c r="CN121" s="180"/>
      <c r="CO121" s="180"/>
      <c r="CP121" s="180"/>
      <c r="CQ121" s="180"/>
      <c r="CR121" s="180"/>
      <c r="CS121" s="180"/>
      <c r="CT121" s="180"/>
      <c r="CU121" s="180"/>
      <c r="CV121" s="180"/>
      <c r="CW121" s="180"/>
      <c r="CX121" s="180"/>
      <c r="CY121" s="180"/>
      <c r="CZ121" s="180"/>
      <c r="DA121" s="180"/>
      <c r="DB121" s="180"/>
      <c r="DC121" s="180"/>
      <c r="DD121" s="180"/>
      <c r="DE121" s="180"/>
      <c r="DF121" s="180"/>
      <c r="DG121" s="180"/>
      <c r="DH121" s="180"/>
      <c r="DI121" s="180"/>
      <c r="DJ121" s="180"/>
      <c r="DK121" s="180"/>
      <c r="DL121" s="180"/>
      <c r="DM121" s="180"/>
      <c r="DN121" s="180"/>
      <c r="DO121" s="180"/>
      <c r="DP121" s="180"/>
      <c r="DQ121" s="180"/>
      <c r="DR121" s="180"/>
      <c r="DS121" s="180"/>
      <c r="DT121" s="180"/>
      <c r="DU121" s="180"/>
      <c r="DV121" s="180"/>
      <c r="DW121" s="180"/>
      <c r="DX121" s="180"/>
      <c r="DY121" s="180"/>
      <c r="DZ121" s="180"/>
      <c r="EA121" s="180"/>
      <c r="EB121" s="180"/>
      <c r="EC121" s="180"/>
      <c r="ED121" s="180"/>
      <c r="EE121" s="180"/>
      <c r="EF121" s="180"/>
      <c r="EG121" s="180"/>
      <c r="EH121" s="180"/>
      <c r="EI121" s="180"/>
      <c r="EJ121" s="180"/>
      <c r="EK121" s="180"/>
      <c r="EL121" s="180"/>
      <c r="EM121" s="180"/>
      <c r="EN121" s="180"/>
      <c r="EO121" s="180"/>
      <c r="EP121" s="180"/>
      <c r="EQ121" s="180"/>
      <c r="ER121" s="180"/>
      <c r="ES121" s="180"/>
      <c r="ET121" s="180"/>
      <c r="EU121" s="180"/>
      <c r="EV121" s="180"/>
      <c r="EW121" s="180"/>
      <c r="EX121" s="180"/>
      <c r="EY121" s="180"/>
      <c r="EZ121" s="180"/>
      <c r="FA121" s="180"/>
      <c r="FB121" s="180"/>
      <c r="FC121" s="180"/>
      <c r="FD121" s="180"/>
      <c r="FE121" s="180"/>
      <c r="FF121" s="180"/>
      <c r="FG121" s="180"/>
      <c r="FH121" s="180"/>
      <c r="FI121" s="180"/>
      <c r="FJ121" s="180"/>
      <c r="FK121" s="180"/>
      <c r="FL121" s="180"/>
      <c r="FM121" s="180"/>
      <c r="FN121" s="180"/>
      <c r="FO121" s="180"/>
      <c r="FP121" s="180"/>
      <c r="FQ121" s="180"/>
      <c r="FR121" s="180"/>
      <c r="FS121" s="180"/>
      <c r="FT121" s="180"/>
      <c r="FU121" s="180"/>
      <c r="FV121" s="180"/>
      <c r="FW121" s="180"/>
      <c r="FX121" s="180"/>
      <c r="FY121" s="180"/>
      <c r="FZ121" s="180"/>
      <c r="GA121" s="180"/>
      <c r="GB121" s="180"/>
      <c r="GC121" s="180"/>
      <c r="GD121" s="180"/>
      <c r="GE121" s="180"/>
      <c r="GF121" s="180"/>
      <c r="GG121" s="180"/>
      <c r="GH121" s="180"/>
      <c r="GI121" s="180"/>
      <c r="GJ121" s="180"/>
      <c r="GK121" s="180"/>
      <c r="GL121" s="180"/>
      <c r="GM121" s="180"/>
      <c r="GN121" s="180"/>
      <c r="GO121" s="180"/>
      <c r="GP121" s="180"/>
      <c r="GQ121" s="180"/>
      <c r="GR121" s="180"/>
      <c r="GS121" s="180"/>
      <c r="GT121" s="180"/>
      <c r="GU121" s="180"/>
      <c r="GV121" s="180"/>
      <c r="GW121" s="180"/>
      <c r="GX121" s="180"/>
      <c r="GY121" s="180"/>
      <c r="GZ121" s="180"/>
      <c r="HA121" s="180"/>
      <c r="HB121" s="180"/>
      <c r="HC121" s="180"/>
      <c r="HD121" s="180"/>
      <c r="HE121" s="180"/>
      <c r="HF121" s="180"/>
      <c r="HG121" s="180"/>
      <c r="HH121" s="180"/>
      <c r="HI121" s="180"/>
      <c r="HJ121" s="180"/>
      <c r="HK121" s="180"/>
      <c r="HL121" s="180"/>
      <c r="HM121" s="180"/>
      <c r="HN121" s="180"/>
      <c r="HO121" s="180"/>
      <c r="HP121" s="180"/>
      <c r="HQ121" s="180"/>
      <c r="HR121" s="180"/>
      <c r="HS121" s="180"/>
      <c r="HT121" s="180"/>
      <c r="HU121" s="180"/>
      <c r="HV121" s="180"/>
      <c r="HW121" s="180"/>
      <c r="HX121" s="180"/>
      <c r="HY121" s="180"/>
      <c r="HZ121" s="180"/>
      <c r="IA121" s="180"/>
      <c r="IB121" s="180"/>
      <c r="IC121" s="180"/>
      <c r="ID121" s="180"/>
      <c r="IE121" s="180"/>
      <c r="IF121" s="180"/>
      <c r="IG121" s="180"/>
      <c r="IH121" s="180"/>
      <c r="II121" s="180"/>
      <c r="IJ121" s="180"/>
      <c r="IK121" s="180"/>
      <c r="IL121" s="180"/>
    </row>
    <row r="122" spans="1:8" ht="30" customHeight="1">
      <c r="A122" s="144" t="s">
        <v>310</v>
      </c>
      <c r="B122" s="239" t="s">
        <v>139</v>
      </c>
      <c r="C122" s="240"/>
      <c r="D122" s="241"/>
      <c r="E122" s="182"/>
      <c r="F122" s="112">
        <f>SUM(F123:F123)</f>
        <v>8880</v>
      </c>
      <c r="G122" s="90" t="s">
        <v>940</v>
      </c>
      <c r="H122" s="91"/>
    </row>
    <row r="123" spans="1:8" ht="30" customHeight="1">
      <c r="A123" s="115">
        <v>1</v>
      </c>
      <c r="B123" s="239" t="s">
        <v>140</v>
      </c>
      <c r="C123" s="240"/>
      <c r="D123" s="241"/>
      <c r="E123" s="84"/>
      <c r="F123" s="80">
        <v>8880</v>
      </c>
      <c r="G123" s="90"/>
      <c r="H123" s="91"/>
    </row>
    <row r="124" spans="1:8" ht="30" customHeight="1">
      <c r="A124" s="115"/>
      <c r="B124" s="121"/>
      <c r="C124" s="173"/>
      <c r="D124" s="151"/>
      <c r="E124" s="84"/>
      <c r="F124" s="80"/>
      <c r="G124" s="90"/>
      <c r="H124" s="91"/>
    </row>
    <row r="125" spans="1:8" ht="30" customHeight="1">
      <c r="A125" s="144" t="s">
        <v>528</v>
      </c>
      <c r="B125" s="239" t="s">
        <v>266</v>
      </c>
      <c r="C125" s="240"/>
      <c r="D125" s="240"/>
      <c r="E125" s="241"/>
      <c r="F125" s="80">
        <v>1133.117</v>
      </c>
      <c r="G125" s="90" t="s">
        <v>643</v>
      </c>
      <c r="H125" s="91"/>
    </row>
    <row r="126" spans="1:8" ht="30" customHeight="1">
      <c r="A126" s="144" t="s">
        <v>529</v>
      </c>
      <c r="B126" s="239" t="s">
        <v>267</v>
      </c>
      <c r="C126" s="240"/>
      <c r="D126" s="240"/>
      <c r="E126" s="241"/>
      <c r="F126" s="80">
        <v>725.76</v>
      </c>
      <c r="G126" s="90" t="s">
        <v>643</v>
      </c>
      <c r="H126" s="91"/>
    </row>
    <row r="127" spans="1:246" s="185" customFormat="1" ht="30" customHeight="1">
      <c r="A127" s="115"/>
      <c r="B127" s="145" t="s">
        <v>311</v>
      </c>
      <c r="C127" s="84"/>
      <c r="D127" s="183"/>
      <c r="E127" s="109"/>
      <c r="F127" s="112">
        <f>F122+F7+F11+F125+F126+F10</f>
        <v>25491.332239999996</v>
      </c>
      <c r="G127" s="90"/>
      <c r="H127" s="184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/>
      <c r="AF127" s="149"/>
      <c r="AG127" s="149"/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  <c r="BI127" s="149"/>
      <c r="BJ127" s="149"/>
      <c r="BK127" s="149"/>
      <c r="BL127" s="149"/>
      <c r="BM127" s="149"/>
      <c r="BN127" s="149"/>
      <c r="BO127" s="149"/>
      <c r="BP127" s="149"/>
      <c r="BQ127" s="149"/>
      <c r="BR127" s="149"/>
      <c r="BS127" s="149"/>
      <c r="BT127" s="149"/>
      <c r="BU127" s="149"/>
      <c r="BV127" s="149"/>
      <c r="BW127" s="149"/>
      <c r="BX127" s="149"/>
      <c r="BY127" s="149"/>
      <c r="BZ127" s="149"/>
      <c r="CA127" s="149"/>
      <c r="CB127" s="149"/>
      <c r="CC127" s="149"/>
      <c r="CD127" s="149"/>
      <c r="CE127" s="149"/>
      <c r="CF127" s="149"/>
      <c r="CG127" s="149"/>
      <c r="CH127" s="149"/>
      <c r="CI127" s="149"/>
      <c r="CJ127" s="149"/>
      <c r="CK127" s="149"/>
      <c r="CL127" s="149"/>
      <c r="CM127" s="149"/>
      <c r="CN127" s="149"/>
      <c r="CO127" s="149"/>
      <c r="CP127" s="149"/>
      <c r="CQ127" s="149"/>
      <c r="CR127" s="149"/>
      <c r="CS127" s="149"/>
      <c r="CT127" s="149"/>
      <c r="CU127" s="149"/>
      <c r="CV127" s="149"/>
      <c r="CW127" s="149"/>
      <c r="CX127" s="149"/>
      <c r="CY127" s="149"/>
      <c r="CZ127" s="149"/>
      <c r="DA127" s="149"/>
      <c r="DB127" s="149"/>
      <c r="DC127" s="149"/>
      <c r="DD127" s="149"/>
      <c r="DE127" s="149"/>
      <c r="DF127" s="149"/>
      <c r="DG127" s="149"/>
      <c r="DH127" s="149"/>
      <c r="DI127" s="149"/>
      <c r="DJ127" s="149"/>
      <c r="DK127" s="149"/>
      <c r="DL127" s="149"/>
      <c r="DM127" s="149"/>
      <c r="DN127" s="149"/>
      <c r="DO127" s="149"/>
      <c r="DP127" s="149"/>
      <c r="DQ127" s="149"/>
      <c r="DR127" s="149"/>
      <c r="DS127" s="149"/>
      <c r="DT127" s="149"/>
      <c r="DU127" s="149"/>
      <c r="DV127" s="149"/>
      <c r="DW127" s="149"/>
      <c r="DX127" s="149"/>
      <c r="DY127" s="149"/>
      <c r="DZ127" s="149"/>
      <c r="EA127" s="149"/>
      <c r="EB127" s="149"/>
      <c r="EC127" s="149"/>
      <c r="ED127" s="149"/>
      <c r="EE127" s="149"/>
      <c r="EF127" s="149"/>
      <c r="EG127" s="149"/>
      <c r="EH127" s="149"/>
      <c r="EI127" s="149"/>
      <c r="EJ127" s="149"/>
      <c r="EK127" s="149"/>
      <c r="EL127" s="149"/>
      <c r="EM127" s="149"/>
      <c r="EN127" s="149"/>
      <c r="EO127" s="149"/>
      <c r="EP127" s="149"/>
      <c r="EQ127" s="149"/>
      <c r="ER127" s="149"/>
      <c r="ES127" s="149"/>
      <c r="ET127" s="149"/>
      <c r="EU127" s="149"/>
      <c r="EV127" s="149"/>
      <c r="EW127" s="149"/>
      <c r="EX127" s="149"/>
      <c r="EY127" s="149"/>
      <c r="EZ127" s="149"/>
      <c r="FA127" s="149"/>
      <c r="FB127" s="149"/>
      <c r="FC127" s="149"/>
      <c r="FD127" s="149"/>
      <c r="FE127" s="149"/>
      <c r="FF127" s="149"/>
      <c r="FG127" s="149"/>
      <c r="FH127" s="149"/>
      <c r="FI127" s="149"/>
      <c r="FJ127" s="149"/>
      <c r="FK127" s="149"/>
      <c r="FL127" s="149"/>
      <c r="FM127" s="149"/>
      <c r="FN127" s="149"/>
      <c r="FO127" s="149"/>
      <c r="FP127" s="149"/>
      <c r="FQ127" s="149"/>
      <c r="FR127" s="149"/>
      <c r="FS127" s="149"/>
      <c r="FT127" s="149"/>
      <c r="FU127" s="149"/>
      <c r="FV127" s="149"/>
      <c r="FW127" s="149"/>
      <c r="FX127" s="149"/>
      <c r="FY127" s="149"/>
      <c r="FZ127" s="149"/>
      <c r="GA127" s="149"/>
      <c r="GB127" s="149"/>
      <c r="GC127" s="149"/>
      <c r="GD127" s="149"/>
      <c r="GE127" s="149"/>
      <c r="GF127" s="149"/>
      <c r="GG127" s="149"/>
      <c r="GH127" s="149"/>
      <c r="GI127" s="149"/>
      <c r="GJ127" s="149"/>
      <c r="GK127" s="149"/>
      <c r="GL127" s="149"/>
      <c r="GM127" s="149"/>
      <c r="GN127" s="149"/>
      <c r="GO127" s="149"/>
      <c r="GP127" s="149"/>
      <c r="GQ127" s="149"/>
      <c r="GR127" s="149"/>
      <c r="GS127" s="149"/>
      <c r="GT127" s="149"/>
      <c r="GU127" s="149"/>
      <c r="GV127" s="149"/>
      <c r="GW127" s="149"/>
      <c r="GX127" s="149"/>
      <c r="GY127" s="149"/>
      <c r="GZ127" s="149"/>
      <c r="HA127" s="149"/>
      <c r="HB127" s="149"/>
      <c r="HC127" s="149"/>
      <c r="HD127" s="149"/>
      <c r="HE127" s="149"/>
      <c r="HF127" s="149"/>
      <c r="HG127" s="149"/>
      <c r="HH127" s="149"/>
      <c r="HI127" s="149"/>
      <c r="HJ127" s="149"/>
      <c r="HK127" s="149"/>
      <c r="HL127" s="149"/>
      <c r="HM127" s="149"/>
      <c r="HN127" s="149"/>
      <c r="HO127" s="149"/>
      <c r="HP127" s="149"/>
      <c r="HQ127" s="149"/>
      <c r="HR127" s="149"/>
      <c r="HS127" s="149"/>
      <c r="HT127" s="149"/>
      <c r="HU127" s="149"/>
      <c r="HV127" s="149"/>
      <c r="HW127" s="149"/>
      <c r="HX127" s="149"/>
      <c r="HY127" s="149"/>
      <c r="HZ127" s="149"/>
      <c r="IA127" s="149"/>
      <c r="IB127" s="149"/>
      <c r="IC127" s="149"/>
      <c r="ID127" s="149"/>
      <c r="IE127" s="149"/>
      <c r="IF127" s="149"/>
      <c r="IG127" s="149"/>
      <c r="IH127" s="149"/>
      <c r="II127" s="149"/>
      <c r="IJ127" s="149"/>
      <c r="IK127" s="149"/>
      <c r="IL127" s="149"/>
    </row>
    <row r="128" spans="1:246" s="185" customFormat="1" ht="30" customHeight="1">
      <c r="A128" s="115"/>
      <c r="B128" s="145"/>
      <c r="C128" s="84"/>
      <c r="D128" s="183"/>
      <c r="E128" s="109"/>
      <c r="F128" s="112"/>
      <c r="G128" s="90"/>
      <c r="H128" s="184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  <c r="Z128" s="149"/>
      <c r="AA128" s="149"/>
      <c r="AB128" s="149"/>
      <c r="AC128" s="149"/>
      <c r="AD128" s="149"/>
      <c r="AE128" s="149"/>
      <c r="AF128" s="149"/>
      <c r="AG128" s="149"/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  <c r="BI128" s="149"/>
      <c r="BJ128" s="149"/>
      <c r="BK128" s="149"/>
      <c r="BL128" s="149"/>
      <c r="BM128" s="149"/>
      <c r="BN128" s="149"/>
      <c r="BO128" s="149"/>
      <c r="BP128" s="149"/>
      <c r="BQ128" s="149"/>
      <c r="BR128" s="149"/>
      <c r="BS128" s="149"/>
      <c r="BT128" s="149"/>
      <c r="BU128" s="149"/>
      <c r="BV128" s="149"/>
      <c r="BW128" s="149"/>
      <c r="BX128" s="149"/>
      <c r="BY128" s="149"/>
      <c r="BZ128" s="149"/>
      <c r="CA128" s="149"/>
      <c r="CB128" s="149"/>
      <c r="CC128" s="149"/>
      <c r="CD128" s="149"/>
      <c r="CE128" s="149"/>
      <c r="CF128" s="149"/>
      <c r="CG128" s="149"/>
      <c r="CH128" s="149"/>
      <c r="CI128" s="149"/>
      <c r="CJ128" s="149"/>
      <c r="CK128" s="149"/>
      <c r="CL128" s="149"/>
      <c r="CM128" s="149"/>
      <c r="CN128" s="149"/>
      <c r="CO128" s="149"/>
      <c r="CP128" s="149"/>
      <c r="CQ128" s="149"/>
      <c r="CR128" s="149"/>
      <c r="CS128" s="149"/>
      <c r="CT128" s="149"/>
      <c r="CU128" s="149"/>
      <c r="CV128" s="149"/>
      <c r="CW128" s="149"/>
      <c r="CX128" s="149"/>
      <c r="CY128" s="149"/>
      <c r="CZ128" s="149"/>
      <c r="DA128" s="149"/>
      <c r="DB128" s="149"/>
      <c r="DC128" s="149"/>
      <c r="DD128" s="149"/>
      <c r="DE128" s="149"/>
      <c r="DF128" s="149"/>
      <c r="DG128" s="149"/>
      <c r="DH128" s="149"/>
      <c r="DI128" s="149"/>
      <c r="DJ128" s="149"/>
      <c r="DK128" s="149"/>
      <c r="DL128" s="149"/>
      <c r="DM128" s="149"/>
      <c r="DN128" s="149"/>
      <c r="DO128" s="149"/>
      <c r="DP128" s="149"/>
      <c r="DQ128" s="149"/>
      <c r="DR128" s="149"/>
      <c r="DS128" s="149"/>
      <c r="DT128" s="149"/>
      <c r="DU128" s="149"/>
      <c r="DV128" s="149"/>
      <c r="DW128" s="149"/>
      <c r="DX128" s="149"/>
      <c r="DY128" s="149"/>
      <c r="DZ128" s="149"/>
      <c r="EA128" s="149"/>
      <c r="EB128" s="149"/>
      <c r="EC128" s="149"/>
      <c r="ED128" s="149"/>
      <c r="EE128" s="149"/>
      <c r="EF128" s="149"/>
      <c r="EG128" s="149"/>
      <c r="EH128" s="149"/>
      <c r="EI128" s="149"/>
      <c r="EJ128" s="149"/>
      <c r="EK128" s="149"/>
      <c r="EL128" s="149"/>
      <c r="EM128" s="149"/>
      <c r="EN128" s="149"/>
      <c r="EO128" s="149"/>
      <c r="EP128" s="149"/>
      <c r="EQ128" s="149"/>
      <c r="ER128" s="149"/>
      <c r="ES128" s="149"/>
      <c r="ET128" s="149"/>
      <c r="EU128" s="149"/>
      <c r="EV128" s="149"/>
      <c r="EW128" s="149"/>
      <c r="EX128" s="149"/>
      <c r="EY128" s="149"/>
      <c r="EZ128" s="149"/>
      <c r="FA128" s="149"/>
      <c r="FB128" s="149"/>
      <c r="FC128" s="149"/>
      <c r="FD128" s="149"/>
      <c r="FE128" s="149"/>
      <c r="FF128" s="149"/>
      <c r="FG128" s="149"/>
      <c r="FH128" s="149"/>
      <c r="FI128" s="149"/>
      <c r="FJ128" s="149"/>
      <c r="FK128" s="149"/>
      <c r="FL128" s="149"/>
      <c r="FM128" s="149"/>
      <c r="FN128" s="149"/>
      <c r="FO128" s="149"/>
      <c r="FP128" s="149"/>
      <c r="FQ128" s="149"/>
      <c r="FR128" s="149"/>
      <c r="FS128" s="149"/>
      <c r="FT128" s="149"/>
      <c r="FU128" s="149"/>
      <c r="FV128" s="149"/>
      <c r="FW128" s="149"/>
      <c r="FX128" s="149"/>
      <c r="FY128" s="149"/>
      <c r="FZ128" s="149"/>
      <c r="GA128" s="149"/>
      <c r="GB128" s="149"/>
      <c r="GC128" s="149"/>
      <c r="GD128" s="149"/>
      <c r="GE128" s="149"/>
      <c r="GF128" s="149"/>
      <c r="GG128" s="149"/>
      <c r="GH128" s="149"/>
      <c r="GI128" s="149"/>
      <c r="GJ128" s="149"/>
      <c r="GK128" s="149"/>
      <c r="GL128" s="149"/>
      <c r="GM128" s="149"/>
      <c r="GN128" s="149"/>
      <c r="GO128" s="149"/>
      <c r="GP128" s="149"/>
      <c r="GQ128" s="149"/>
      <c r="GR128" s="149"/>
      <c r="GS128" s="149"/>
      <c r="GT128" s="149"/>
      <c r="GU128" s="149"/>
      <c r="GV128" s="149"/>
      <c r="GW128" s="149"/>
      <c r="GX128" s="149"/>
      <c r="GY128" s="149"/>
      <c r="GZ128" s="149"/>
      <c r="HA128" s="149"/>
      <c r="HB128" s="149"/>
      <c r="HC128" s="149"/>
      <c r="HD128" s="149"/>
      <c r="HE128" s="149"/>
      <c r="HF128" s="149"/>
      <c r="HG128" s="149"/>
      <c r="HH128" s="149"/>
      <c r="HI128" s="149"/>
      <c r="HJ128" s="149"/>
      <c r="HK128" s="149"/>
      <c r="HL128" s="149"/>
      <c r="HM128" s="149"/>
      <c r="HN128" s="149"/>
      <c r="HO128" s="149"/>
      <c r="HP128" s="149"/>
      <c r="HQ128" s="149"/>
      <c r="HR128" s="149"/>
      <c r="HS128" s="149"/>
      <c r="HT128" s="149"/>
      <c r="HU128" s="149"/>
      <c r="HV128" s="149"/>
      <c r="HW128" s="149"/>
      <c r="HX128" s="149"/>
      <c r="HY128" s="149"/>
      <c r="HZ128" s="149"/>
      <c r="IA128" s="149"/>
      <c r="IB128" s="149"/>
      <c r="IC128" s="149"/>
      <c r="ID128" s="149"/>
      <c r="IE128" s="149"/>
      <c r="IF128" s="149"/>
      <c r="IG128" s="149"/>
      <c r="IH128" s="149"/>
      <c r="II128" s="149"/>
      <c r="IJ128" s="149"/>
      <c r="IK128" s="149"/>
      <c r="IL128" s="149"/>
    </row>
    <row r="129" spans="1:8" ht="30" customHeight="1">
      <c r="A129" s="115">
        <v>1</v>
      </c>
      <c r="B129" s="239" t="s">
        <v>178</v>
      </c>
      <c r="C129" s="240"/>
      <c r="D129" s="241"/>
      <c r="E129" s="186"/>
      <c r="F129" s="112">
        <v>1231.615</v>
      </c>
      <c r="G129" s="90" t="s">
        <v>646</v>
      </c>
      <c r="H129" s="91"/>
    </row>
    <row r="130" spans="1:8" ht="30" customHeight="1">
      <c r="A130" s="115">
        <v>2</v>
      </c>
      <c r="B130" s="239" t="s">
        <v>179</v>
      </c>
      <c r="C130" s="240"/>
      <c r="D130" s="241"/>
      <c r="E130" s="186"/>
      <c r="F130" s="112">
        <v>4900</v>
      </c>
      <c r="G130" s="90" t="s">
        <v>643</v>
      </c>
      <c r="H130" s="91"/>
    </row>
    <row r="131" spans="1:8" ht="30" customHeight="1">
      <c r="A131" s="115">
        <v>4</v>
      </c>
      <c r="B131" s="87" t="s">
        <v>196</v>
      </c>
      <c r="C131" s="84"/>
      <c r="D131" s="121"/>
      <c r="E131" s="186"/>
      <c r="F131" s="112">
        <v>200</v>
      </c>
      <c r="G131" s="90" t="s">
        <v>646</v>
      </c>
      <c r="H131" s="91"/>
    </row>
    <row r="132" spans="1:246" s="185" customFormat="1" ht="30" customHeight="1">
      <c r="A132" s="115"/>
      <c r="B132" s="145" t="s">
        <v>264</v>
      </c>
      <c r="C132" s="84"/>
      <c r="D132" s="183"/>
      <c r="E132" s="109"/>
      <c r="F132" s="112">
        <f>F129+F130+F131</f>
        <v>6331.615</v>
      </c>
      <c r="G132" s="90"/>
      <c r="H132" s="184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  <c r="Z132" s="149"/>
      <c r="AA132" s="149"/>
      <c r="AB132" s="149"/>
      <c r="AC132" s="149"/>
      <c r="AD132" s="149"/>
      <c r="AE132" s="149"/>
      <c r="AF132" s="149"/>
      <c r="AG132" s="149"/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  <c r="BI132" s="149"/>
      <c r="BJ132" s="149"/>
      <c r="BK132" s="149"/>
      <c r="BL132" s="149"/>
      <c r="BM132" s="149"/>
      <c r="BN132" s="149"/>
      <c r="BO132" s="149"/>
      <c r="BP132" s="149"/>
      <c r="BQ132" s="149"/>
      <c r="BR132" s="149"/>
      <c r="BS132" s="149"/>
      <c r="BT132" s="149"/>
      <c r="BU132" s="149"/>
      <c r="BV132" s="149"/>
      <c r="BW132" s="149"/>
      <c r="BX132" s="149"/>
      <c r="BY132" s="149"/>
      <c r="BZ132" s="149"/>
      <c r="CA132" s="149"/>
      <c r="CB132" s="149"/>
      <c r="CC132" s="149"/>
      <c r="CD132" s="149"/>
      <c r="CE132" s="149"/>
      <c r="CF132" s="149"/>
      <c r="CG132" s="149"/>
      <c r="CH132" s="149"/>
      <c r="CI132" s="149"/>
      <c r="CJ132" s="149"/>
      <c r="CK132" s="149"/>
      <c r="CL132" s="149"/>
      <c r="CM132" s="149"/>
      <c r="CN132" s="149"/>
      <c r="CO132" s="149"/>
      <c r="CP132" s="149"/>
      <c r="CQ132" s="149"/>
      <c r="CR132" s="149"/>
      <c r="CS132" s="149"/>
      <c r="CT132" s="149"/>
      <c r="CU132" s="149"/>
      <c r="CV132" s="149"/>
      <c r="CW132" s="149"/>
      <c r="CX132" s="149"/>
      <c r="CY132" s="149"/>
      <c r="CZ132" s="149"/>
      <c r="DA132" s="149"/>
      <c r="DB132" s="149"/>
      <c r="DC132" s="149"/>
      <c r="DD132" s="149"/>
      <c r="DE132" s="149"/>
      <c r="DF132" s="149"/>
      <c r="DG132" s="149"/>
      <c r="DH132" s="149"/>
      <c r="DI132" s="149"/>
      <c r="DJ132" s="149"/>
      <c r="DK132" s="149"/>
      <c r="DL132" s="149"/>
      <c r="DM132" s="149"/>
      <c r="DN132" s="149"/>
      <c r="DO132" s="149"/>
      <c r="DP132" s="149"/>
      <c r="DQ132" s="149"/>
      <c r="DR132" s="149"/>
      <c r="DS132" s="149"/>
      <c r="DT132" s="149"/>
      <c r="DU132" s="149"/>
      <c r="DV132" s="149"/>
      <c r="DW132" s="149"/>
      <c r="DX132" s="149"/>
      <c r="DY132" s="149"/>
      <c r="DZ132" s="149"/>
      <c r="EA132" s="149"/>
      <c r="EB132" s="149"/>
      <c r="EC132" s="149"/>
      <c r="ED132" s="149"/>
      <c r="EE132" s="149"/>
      <c r="EF132" s="149"/>
      <c r="EG132" s="149"/>
      <c r="EH132" s="149"/>
      <c r="EI132" s="149"/>
      <c r="EJ132" s="149"/>
      <c r="EK132" s="149"/>
      <c r="EL132" s="149"/>
      <c r="EM132" s="149"/>
      <c r="EN132" s="149"/>
      <c r="EO132" s="149"/>
      <c r="EP132" s="149"/>
      <c r="EQ132" s="149"/>
      <c r="ER132" s="149"/>
      <c r="ES132" s="149"/>
      <c r="ET132" s="149"/>
      <c r="EU132" s="149"/>
      <c r="EV132" s="149"/>
      <c r="EW132" s="149"/>
      <c r="EX132" s="149"/>
      <c r="EY132" s="149"/>
      <c r="EZ132" s="149"/>
      <c r="FA132" s="149"/>
      <c r="FB132" s="149"/>
      <c r="FC132" s="149"/>
      <c r="FD132" s="149"/>
      <c r="FE132" s="149"/>
      <c r="FF132" s="149"/>
      <c r="FG132" s="149"/>
      <c r="FH132" s="149"/>
      <c r="FI132" s="149"/>
      <c r="FJ132" s="149"/>
      <c r="FK132" s="149"/>
      <c r="FL132" s="149"/>
      <c r="FM132" s="149"/>
      <c r="FN132" s="149"/>
      <c r="FO132" s="149"/>
      <c r="FP132" s="149"/>
      <c r="FQ132" s="149"/>
      <c r="FR132" s="149"/>
      <c r="FS132" s="149"/>
      <c r="FT132" s="149"/>
      <c r="FU132" s="149"/>
      <c r="FV132" s="149"/>
      <c r="FW132" s="149"/>
      <c r="FX132" s="149"/>
      <c r="FY132" s="149"/>
      <c r="FZ132" s="149"/>
      <c r="GA132" s="149"/>
      <c r="GB132" s="149"/>
      <c r="GC132" s="149"/>
      <c r="GD132" s="149"/>
      <c r="GE132" s="149"/>
      <c r="GF132" s="149"/>
      <c r="GG132" s="149"/>
      <c r="GH132" s="149"/>
      <c r="GI132" s="149"/>
      <c r="GJ132" s="149"/>
      <c r="GK132" s="149"/>
      <c r="GL132" s="149"/>
      <c r="GM132" s="149"/>
      <c r="GN132" s="149"/>
      <c r="GO132" s="149"/>
      <c r="GP132" s="149"/>
      <c r="GQ132" s="149"/>
      <c r="GR132" s="149"/>
      <c r="GS132" s="149"/>
      <c r="GT132" s="149"/>
      <c r="GU132" s="149"/>
      <c r="GV132" s="149"/>
      <c r="GW132" s="149"/>
      <c r="GX132" s="149"/>
      <c r="GY132" s="149"/>
      <c r="GZ132" s="149"/>
      <c r="HA132" s="149"/>
      <c r="HB132" s="149"/>
      <c r="HC132" s="149"/>
      <c r="HD132" s="149"/>
      <c r="HE132" s="149"/>
      <c r="HF132" s="149"/>
      <c r="HG132" s="149"/>
      <c r="HH132" s="149"/>
      <c r="HI132" s="149"/>
      <c r="HJ132" s="149"/>
      <c r="HK132" s="149"/>
      <c r="HL132" s="149"/>
      <c r="HM132" s="149"/>
      <c r="HN132" s="149"/>
      <c r="HO132" s="149"/>
      <c r="HP132" s="149"/>
      <c r="HQ132" s="149"/>
      <c r="HR132" s="149"/>
      <c r="HS132" s="149"/>
      <c r="HT132" s="149"/>
      <c r="HU132" s="149"/>
      <c r="HV132" s="149"/>
      <c r="HW132" s="149"/>
      <c r="HX132" s="149"/>
      <c r="HY132" s="149"/>
      <c r="HZ132" s="149"/>
      <c r="IA132" s="149"/>
      <c r="IB132" s="149"/>
      <c r="IC132" s="149"/>
      <c r="ID132" s="149"/>
      <c r="IE132" s="149"/>
      <c r="IF132" s="149"/>
      <c r="IG132" s="149"/>
      <c r="IH132" s="149"/>
      <c r="II132" s="149"/>
      <c r="IJ132" s="149"/>
      <c r="IK132" s="149"/>
      <c r="IL132" s="149"/>
    </row>
    <row r="133" spans="1:246" s="185" customFormat="1" ht="30" customHeight="1">
      <c r="A133" s="115"/>
      <c r="B133" s="145" t="s">
        <v>265</v>
      </c>
      <c r="C133" s="84"/>
      <c r="D133" s="183"/>
      <c r="E133" s="109"/>
      <c r="F133" s="112">
        <f>F130+F131</f>
        <v>5100</v>
      </c>
      <c r="G133" s="90"/>
      <c r="H133" s="184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  <c r="AA133" s="149"/>
      <c r="AB133" s="149"/>
      <c r="AC133" s="149"/>
      <c r="AD133" s="149"/>
      <c r="AE133" s="149"/>
      <c r="AF133" s="149"/>
      <c r="AG133" s="149"/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9"/>
      <c r="BG133" s="149"/>
      <c r="BH133" s="149"/>
      <c r="BI133" s="149"/>
      <c r="BJ133" s="149"/>
      <c r="BK133" s="149"/>
      <c r="BL133" s="149"/>
      <c r="BM133" s="149"/>
      <c r="BN133" s="149"/>
      <c r="BO133" s="149"/>
      <c r="BP133" s="149"/>
      <c r="BQ133" s="149"/>
      <c r="BR133" s="149"/>
      <c r="BS133" s="149"/>
      <c r="BT133" s="149"/>
      <c r="BU133" s="149"/>
      <c r="BV133" s="149"/>
      <c r="BW133" s="149"/>
      <c r="BX133" s="149"/>
      <c r="BY133" s="149"/>
      <c r="BZ133" s="149"/>
      <c r="CA133" s="149"/>
      <c r="CB133" s="149"/>
      <c r="CC133" s="149"/>
      <c r="CD133" s="149"/>
      <c r="CE133" s="149"/>
      <c r="CF133" s="149"/>
      <c r="CG133" s="149"/>
      <c r="CH133" s="149"/>
      <c r="CI133" s="149"/>
      <c r="CJ133" s="149"/>
      <c r="CK133" s="149"/>
      <c r="CL133" s="149"/>
      <c r="CM133" s="149"/>
      <c r="CN133" s="149"/>
      <c r="CO133" s="149"/>
      <c r="CP133" s="149"/>
      <c r="CQ133" s="149"/>
      <c r="CR133" s="149"/>
      <c r="CS133" s="149"/>
      <c r="CT133" s="149"/>
      <c r="CU133" s="149"/>
      <c r="CV133" s="149"/>
      <c r="CW133" s="149"/>
      <c r="CX133" s="149"/>
      <c r="CY133" s="149"/>
      <c r="CZ133" s="149"/>
      <c r="DA133" s="149"/>
      <c r="DB133" s="149"/>
      <c r="DC133" s="149"/>
      <c r="DD133" s="149"/>
      <c r="DE133" s="149"/>
      <c r="DF133" s="149"/>
      <c r="DG133" s="149"/>
      <c r="DH133" s="149"/>
      <c r="DI133" s="149"/>
      <c r="DJ133" s="149"/>
      <c r="DK133" s="149"/>
      <c r="DL133" s="149"/>
      <c r="DM133" s="149"/>
      <c r="DN133" s="149"/>
      <c r="DO133" s="149"/>
      <c r="DP133" s="149"/>
      <c r="DQ133" s="149"/>
      <c r="DR133" s="149"/>
      <c r="DS133" s="149"/>
      <c r="DT133" s="149"/>
      <c r="DU133" s="149"/>
      <c r="DV133" s="149"/>
      <c r="DW133" s="149"/>
      <c r="DX133" s="149"/>
      <c r="DY133" s="149"/>
      <c r="DZ133" s="149"/>
      <c r="EA133" s="149"/>
      <c r="EB133" s="149"/>
      <c r="EC133" s="149"/>
      <c r="ED133" s="149"/>
      <c r="EE133" s="149"/>
      <c r="EF133" s="149"/>
      <c r="EG133" s="149"/>
      <c r="EH133" s="149"/>
      <c r="EI133" s="149"/>
      <c r="EJ133" s="149"/>
      <c r="EK133" s="149"/>
      <c r="EL133" s="149"/>
      <c r="EM133" s="149"/>
      <c r="EN133" s="149"/>
      <c r="EO133" s="149"/>
      <c r="EP133" s="149"/>
      <c r="EQ133" s="149"/>
      <c r="ER133" s="149"/>
      <c r="ES133" s="149"/>
      <c r="ET133" s="149"/>
      <c r="EU133" s="149"/>
      <c r="EV133" s="149"/>
      <c r="EW133" s="149"/>
      <c r="EX133" s="149"/>
      <c r="EY133" s="149"/>
      <c r="EZ133" s="149"/>
      <c r="FA133" s="149"/>
      <c r="FB133" s="149"/>
      <c r="FC133" s="149"/>
      <c r="FD133" s="149"/>
      <c r="FE133" s="149"/>
      <c r="FF133" s="149"/>
      <c r="FG133" s="149"/>
      <c r="FH133" s="149"/>
      <c r="FI133" s="149"/>
      <c r="FJ133" s="149"/>
      <c r="FK133" s="149"/>
      <c r="FL133" s="149"/>
      <c r="FM133" s="149"/>
      <c r="FN133" s="149"/>
      <c r="FO133" s="149"/>
      <c r="FP133" s="149"/>
      <c r="FQ133" s="149"/>
      <c r="FR133" s="149"/>
      <c r="FS133" s="149"/>
      <c r="FT133" s="149"/>
      <c r="FU133" s="149"/>
      <c r="FV133" s="149"/>
      <c r="FW133" s="149"/>
      <c r="FX133" s="149"/>
      <c r="FY133" s="149"/>
      <c r="FZ133" s="149"/>
      <c r="GA133" s="149"/>
      <c r="GB133" s="149"/>
      <c r="GC133" s="149"/>
      <c r="GD133" s="149"/>
      <c r="GE133" s="149"/>
      <c r="GF133" s="149"/>
      <c r="GG133" s="149"/>
      <c r="GH133" s="149"/>
      <c r="GI133" s="149"/>
      <c r="GJ133" s="149"/>
      <c r="GK133" s="149"/>
      <c r="GL133" s="149"/>
      <c r="GM133" s="149"/>
      <c r="GN133" s="149"/>
      <c r="GO133" s="149"/>
      <c r="GP133" s="149"/>
      <c r="GQ133" s="149"/>
      <c r="GR133" s="149"/>
      <c r="GS133" s="149"/>
      <c r="GT133" s="149"/>
      <c r="GU133" s="149"/>
      <c r="GV133" s="149"/>
      <c r="GW133" s="149"/>
      <c r="GX133" s="149"/>
      <c r="GY133" s="149"/>
      <c r="GZ133" s="149"/>
      <c r="HA133" s="149"/>
      <c r="HB133" s="149"/>
      <c r="HC133" s="149"/>
      <c r="HD133" s="149"/>
      <c r="HE133" s="149"/>
      <c r="HF133" s="149"/>
      <c r="HG133" s="149"/>
      <c r="HH133" s="149"/>
      <c r="HI133" s="149"/>
      <c r="HJ133" s="149"/>
      <c r="HK133" s="149"/>
      <c r="HL133" s="149"/>
      <c r="HM133" s="149"/>
      <c r="HN133" s="149"/>
      <c r="HO133" s="149"/>
      <c r="HP133" s="149"/>
      <c r="HQ133" s="149"/>
      <c r="HR133" s="149"/>
      <c r="HS133" s="149"/>
      <c r="HT133" s="149"/>
      <c r="HU133" s="149"/>
      <c r="HV133" s="149"/>
      <c r="HW133" s="149"/>
      <c r="HX133" s="149"/>
      <c r="HY133" s="149"/>
      <c r="HZ133" s="149"/>
      <c r="IA133" s="149"/>
      <c r="IB133" s="149"/>
      <c r="IC133" s="149"/>
      <c r="ID133" s="149"/>
      <c r="IE133" s="149"/>
      <c r="IF133" s="149"/>
      <c r="IG133" s="149"/>
      <c r="IH133" s="149"/>
      <c r="II133" s="149"/>
      <c r="IJ133" s="149"/>
      <c r="IK133" s="149"/>
      <c r="IL133" s="149"/>
    </row>
    <row r="134" spans="1:246" s="185" customFormat="1" ht="30" customHeight="1">
      <c r="A134" s="115"/>
      <c r="B134" s="145"/>
      <c r="C134" s="84"/>
      <c r="D134" s="183"/>
      <c r="E134" s="109"/>
      <c r="F134" s="112"/>
      <c r="G134" s="90"/>
      <c r="H134" s="184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  <c r="AA134" s="149"/>
      <c r="AB134" s="149"/>
      <c r="AC134" s="149"/>
      <c r="AD134" s="149"/>
      <c r="AE134" s="149"/>
      <c r="AF134" s="149"/>
      <c r="AG134" s="149"/>
      <c r="AH134" s="149"/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49"/>
      <c r="BG134" s="149"/>
      <c r="BH134" s="149"/>
      <c r="BI134" s="149"/>
      <c r="BJ134" s="149"/>
      <c r="BK134" s="149"/>
      <c r="BL134" s="149"/>
      <c r="BM134" s="149"/>
      <c r="BN134" s="149"/>
      <c r="BO134" s="149"/>
      <c r="BP134" s="149"/>
      <c r="BQ134" s="149"/>
      <c r="BR134" s="149"/>
      <c r="BS134" s="149"/>
      <c r="BT134" s="149"/>
      <c r="BU134" s="149"/>
      <c r="BV134" s="149"/>
      <c r="BW134" s="149"/>
      <c r="BX134" s="149"/>
      <c r="BY134" s="149"/>
      <c r="BZ134" s="149"/>
      <c r="CA134" s="149"/>
      <c r="CB134" s="149"/>
      <c r="CC134" s="149"/>
      <c r="CD134" s="149"/>
      <c r="CE134" s="149"/>
      <c r="CF134" s="149"/>
      <c r="CG134" s="149"/>
      <c r="CH134" s="149"/>
      <c r="CI134" s="149"/>
      <c r="CJ134" s="149"/>
      <c r="CK134" s="149"/>
      <c r="CL134" s="149"/>
      <c r="CM134" s="149"/>
      <c r="CN134" s="149"/>
      <c r="CO134" s="149"/>
      <c r="CP134" s="149"/>
      <c r="CQ134" s="149"/>
      <c r="CR134" s="149"/>
      <c r="CS134" s="149"/>
      <c r="CT134" s="149"/>
      <c r="CU134" s="149"/>
      <c r="CV134" s="149"/>
      <c r="CW134" s="149"/>
      <c r="CX134" s="149"/>
      <c r="CY134" s="149"/>
      <c r="CZ134" s="149"/>
      <c r="DA134" s="149"/>
      <c r="DB134" s="149"/>
      <c r="DC134" s="149"/>
      <c r="DD134" s="149"/>
      <c r="DE134" s="149"/>
      <c r="DF134" s="149"/>
      <c r="DG134" s="149"/>
      <c r="DH134" s="149"/>
      <c r="DI134" s="149"/>
      <c r="DJ134" s="149"/>
      <c r="DK134" s="149"/>
      <c r="DL134" s="149"/>
      <c r="DM134" s="149"/>
      <c r="DN134" s="149"/>
      <c r="DO134" s="149"/>
      <c r="DP134" s="149"/>
      <c r="DQ134" s="149"/>
      <c r="DR134" s="149"/>
      <c r="DS134" s="149"/>
      <c r="DT134" s="149"/>
      <c r="DU134" s="149"/>
      <c r="DV134" s="149"/>
      <c r="DW134" s="149"/>
      <c r="DX134" s="149"/>
      <c r="DY134" s="149"/>
      <c r="DZ134" s="149"/>
      <c r="EA134" s="149"/>
      <c r="EB134" s="149"/>
      <c r="EC134" s="149"/>
      <c r="ED134" s="149"/>
      <c r="EE134" s="149"/>
      <c r="EF134" s="149"/>
      <c r="EG134" s="149"/>
      <c r="EH134" s="149"/>
      <c r="EI134" s="149"/>
      <c r="EJ134" s="149"/>
      <c r="EK134" s="149"/>
      <c r="EL134" s="149"/>
      <c r="EM134" s="149"/>
      <c r="EN134" s="149"/>
      <c r="EO134" s="149"/>
      <c r="EP134" s="149"/>
      <c r="EQ134" s="149"/>
      <c r="ER134" s="149"/>
      <c r="ES134" s="149"/>
      <c r="ET134" s="149"/>
      <c r="EU134" s="149"/>
      <c r="EV134" s="149"/>
      <c r="EW134" s="149"/>
      <c r="EX134" s="149"/>
      <c r="EY134" s="149"/>
      <c r="EZ134" s="149"/>
      <c r="FA134" s="149"/>
      <c r="FB134" s="149"/>
      <c r="FC134" s="149"/>
      <c r="FD134" s="149"/>
      <c r="FE134" s="149"/>
      <c r="FF134" s="149"/>
      <c r="FG134" s="149"/>
      <c r="FH134" s="149"/>
      <c r="FI134" s="149"/>
      <c r="FJ134" s="149"/>
      <c r="FK134" s="149"/>
      <c r="FL134" s="149"/>
      <c r="FM134" s="149"/>
      <c r="FN134" s="149"/>
      <c r="FO134" s="149"/>
      <c r="FP134" s="149"/>
      <c r="FQ134" s="149"/>
      <c r="FR134" s="149"/>
      <c r="FS134" s="149"/>
      <c r="FT134" s="149"/>
      <c r="FU134" s="149"/>
      <c r="FV134" s="149"/>
      <c r="FW134" s="149"/>
      <c r="FX134" s="149"/>
      <c r="FY134" s="149"/>
      <c r="FZ134" s="149"/>
      <c r="GA134" s="149"/>
      <c r="GB134" s="149"/>
      <c r="GC134" s="149"/>
      <c r="GD134" s="149"/>
      <c r="GE134" s="149"/>
      <c r="GF134" s="149"/>
      <c r="GG134" s="149"/>
      <c r="GH134" s="149"/>
      <c r="GI134" s="149"/>
      <c r="GJ134" s="149"/>
      <c r="GK134" s="149"/>
      <c r="GL134" s="149"/>
      <c r="GM134" s="149"/>
      <c r="GN134" s="149"/>
      <c r="GO134" s="149"/>
      <c r="GP134" s="149"/>
      <c r="GQ134" s="149"/>
      <c r="GR134" s="149"/>
      <c r="GS134" s="149"/>
      <c r="GT134" s="149"/>
      <c r="GU134" s="149"/>
      <c r="GV134" s="149"/>
      <c r="GW134" s="149"/>
      <c r="GX134" s="149"/>
      <c r="GY134" s="149"/>
      <c r="GZ134" s="149"/>
      <c r="HA134" s="149"/>
      <c r="HB134" s="149"/>
      <c r="HC134" s="149"/>
      <c r="HD134" s="149"/>
      <c r="HE134" s="149"/>
      <c r="HF134" s="149"/>
      <c r="HG134" s="149"/>
      <c r="HH134" s="149"/>
      <c r="HI134" s="149"/>
      <c r="HJ134" s="149"/>
      <c r="HK134" s="149"/>
      <c r="HL134" s="149"/>
      <c r="HM134" s="149"/>
      <c r="HN134" s="149"/>
      <c r="HO134" s="149"/>
      <c r="HP134" s="149"/>
      <c r="HQ134" s="149"/>
      <c r="HR134" s="149"/>
      <c r="HS134" s="149"/>
      <c r="HT134" s="149"/>
      <c r="HU134" s="149"/>
      <c r="HV134" s="149"/>
      <c r="HW134" s="149"/>
      <c r="HX134" s="149"/>
      <c r="HY134" s="149"/>
      <c r="HZ134" s="149"/>
      <c r="IA134" s="149"/>
      <c r="IB134" s="149"/>
      <c r="IC134" s="149"/>
      <c r="ID134" s="149"/>
      <c r="IE134" s="149"/>
      <c r="IF134" s="149"/>
      <c r="IG134" s="149"/>
      <c r="IH134" s="149"/>
      <c r="II134" s="149"/>
      <c r="IJ134" s="149"/>
      <c r="IK134" s="149"/>
      <c r="IL134" s="149"/>
    </row>
    <row r="135" spans="1:246" s="185" customFormat="1" ht="30" customHeight="1">
      <c r="A135" s="115"/>
      <c r="B135" s="145"/>
      <c r="C135" s="84"/>
      <c r="D135" s="183"/>
      <c r="E135" s="109"/>
      <c r="F135" s="112"/>
      <c r="G135" s="90"/>
      <c r="H135" s="184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49"/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  <c r="BI135" s="149"/>
      <c r="BJ135" s="149"/>
      <c r="BK135" s="149"/>
      <c r="BL135" s="149"/>
      <c r="BM135" s="149"/>
      <c r="BN135" s="149"/>
      <c r="BO135" s="149"/>
      <c r="BP135" s="149"/>
      <c r="BQ135" s="149"/>
      <c r="BR135" s="149"/>
      <c r="BS135" s="149"/>
      <c r="BT135" s="149"/>
      <c r="BU135" s="149"/>
      <c r="BV135" s="149"/>
      <c r="BW135" s="149"/>
      <c r="BX135" s="149"/>
      <c r="BY135" s="149"/>
      <c r="BZ135" s="149"/>
      <c r="CA135" s="149"/>
      <c r="CB135" s="149"/>
      <c r="CC135" s="149"/>
      <c r="CD135" s="149"/>
      <c r="CE135" s="149"/>
      <c r="CF135" s="149"/>
      <c r="CG135" s="149"/>
      <c r="CH135" s="149"/>
      <c r="CI135" s="149"/>
      <c r="CJ135" s="149"/>
      <c r="CK135" s="149"/>
      <c r="CL135" s="149"/>
      <c r="CM135" s="149"/>
      <c r="CN135" s="149"/>
      <c r="CO135" s="149"/>
      <c r="CP135" s="149"/>
      <c r="CQ135" s="149"/>
      <c r="CR135" s="149"/>
      <c r="CS135" s="149"/>
      <c r="CT135" s="149"/>
      <c r="CU135" s="149"/>
      <c r="CV135" s="149"/>
      <c r="CW135" s="149"/>
      <c r="CX135" s="149"/>
      <c r="CY135" s="149"/>
      <c r="CZ135" s="149"/>
      <c r="DA135" s="149"/>
      <c r="DB135" s="149"/>
      <c r="DC135" s="149"/>
      <c r="DD135" s="149"/>
      <c r="DE135" s="149"/>
      <c r="DF135" s="149"/>
      <c r="DG135" s="149"/>
      <c r="DH135" s="149"/>
      <c r="DI135" s="149"/>
      <c r="DJ135" s="149"/>
      <c r="DK135" s="149"/>
      <c r="DL135" s="149"/>
      <c r="DM135" s="149"/>
      <c r="DN135" s="149"/>
      <c r="DO135" s="149"/>
      <c r="DP135" s="149"/>
      <c r="DQ135" s="149"/>
      <c r="DR135" s="149"/>
      <c r="DS135" s="149"/>
      <c r="DT135" s="149"/>
      <c r="DU135" s="149"/>
      <c r="DV135" s="149"/>
      <c r="DW135" s="149"/>
      <c r="DX135" s="149"/>
      <c r="DY135" s="149"/>
      <c r="DZ135" s="149"/>
      <c r="EA135" s="149"/>
      <c r="EB135" s="149"/>
      <c r="EC135" s="149"/>
      <c r="ED135" s="149"/>
      <c r="EE135" s="149"/>
      <c r="EF135" s="149"/>
      <c r="EG135" s="149"/>
      <c r="EH135" s="149"/>
      <c r="EI135" s="149"/>
      <c r="EJ135" s="149"/>
      <c r="EK135" s="149"/>
      <c r="EL135" s="149"/>
      <c r="EM135" s="149"/>
      <c r="EN135" s="149"/>
      <c r="EO135" s="149"/>
      <c r="EP135" s="149"/>
      <c r="EQ135" s="149"/>
      <c r="ER135" s="149"/>
      <c r="ES135" s="149"/>
      <c r="ET135" s="149"/>
      <c r="EU135" s="149"/>
      <c r="EV135" s="149"/>
      <c r="EW135" s="149"/>
      <c r="EX135" s="149"/>
      <c r="EY135" s="149"/>
      <c r="EZ135" s="149"/>
      <c r="FA135" s="149"/>
      <c r="FB135" s="149"/>
      <c r="FC135" s="149"/>
      <c r="FD135" s="149"/>
      <c r="FE135" s="149"/>
      <c r="FF135" s="149"/>
      <c r="FG135" s="149"/>
      <c r="FH135" s="149"/>
      <c r="FI135" s="149"/>
      <c r="FJ135" s="149"/>
      <c r="FK135" s="149"/>
      <c r="FL135" s="149"/>
      <c r="FM135" s="149"/>
      <c r="FN135" s="149"/>
      <c r="FO135" s="149"/>
      <c r="FP135" s="149"/>
      <c r="FQ135" s="149"/>
      <c r="FR135" s="149"/>
      <c r="FS135" s="149"/>
      <c r="FT135" s="149"/>
      <c r="FU135" s="149"/>
      <c r="FV135" s="149"/>
      <c r="FW135" s="149"/>
      <c r="FX135" s="149"/>
      <c r="FY135" s="149"/>
      <c r="FZ135" s="149"/>
      <c r="GA135" s="149"/>
      <c r="GB135" s="149"/>
      <c r="GC135" s="149"/>
      <c r="GD135" s="149"/>
      <c r="GE135" s="149"/>
      <c r="GF135" s="149"/>
      <c r="GG135" s="149"/>
      <c r="GH135" s="149"/>
      <c r="GI135" s="149"/>
      <c r="GJ135" s="149"/>
      <c r="GK135" s="149"/>
      <c r="GL135" s="149"/>
      <c r="GM135" s="149"/>
      <c r="GN135" s="149"/>
      <c r="GO135" s="149"/>
      <c r="GP135" s="149"/>
      <c r="GQ135" s="149"/>
      <c r="GR135" s="149"/>
      <c r="GS135" s="149"/>
      <c r="GT135" s="149"/>
      <c r="GU135" s="149"/>
      <c r="GV135" s="149"/>
      <c r="GW135" s="149"/>
      <c r="GX135" s="149"/>
      <c r="GY135" s="149"/>
      <c r="GZ135" s="149"/>
      <c r="HA135" s="149"/>
      <c r="HB135" s="149"/>
      <c r="HC135" s="149"/>
      <c r="HD135" s="149"/>
      <c r="HE135" s="149"/>
      <c r="HF135" s="149"/>
      <c r="HG135" s="149"/>
      <c r="HH135" s="149"/>
      <c r="HI135" s="149"/>
      <c r="HJ135" s="149"/>
      <c r="HK135" s="149"/>
      <c r="HL135" s="149"/>
      <c r="HM135" s="149"/>
      <c r="HN135" s="149"/>
      <c r="HO135" s="149"/>
      <c r="HP135" s="149"/>
      <c r="HQ135" s="149"/>
      <c r="HR135" s="149"/>
      <c r="HS135" s="149"/>
      <c r="HT135" s="149"/>
      <c r="HU135" s="149"/>
      <c r="HV135" s="149"/>
      <c r="HW135" s="149"/>
      <c r="HX135" s="149"/>
      <c r="HY135" s="149"/>
      <c r="HZ135" s="149"/>
      <c r="IA135" s="149"/>
      <c r="IB135" s="149"/>
      <c r="IC135" s="149"/>
      <c r="ID135" s="149"/>
      <c r="IE135" s="149"/>
      <c r="IF135" s="149"/>
      <c r="IG135" s="149"/>
      <c r="IH135" s="149"/>
      <c r="II135" s="149"/>
      <c r="IJ135" s="149"/>
      <c r="IK135" s="149"/>
      <c r="IL135" s="149"/>
    </row>
    <row r="136" spans="1:8" ht="30" customHeight="1">
      <c r="A136" s="115">
        <v>1</v>
      </c>
      <c r="B136" s="266" t="s">
        <v>180</v>
      </c>
      <c r="C136" s="275"/>
      <c r="D136" s="275"/>
      <c r="E136" s="267"/>
      <c r="F136" s="80">
        <v>200</v>
      </c>
      <c r="G136" s="90" t="s">
        <v>643</v>
      </c>
      <c r="H136" s="91"/>
    </row>
    <row r="137" spans="1:8" ht="30" customHeight="1">
      <c r="A137" s="115">
        <v>2</v>
      </c>
      <c r="B137" s="85" t="s">
        <v>530</v>
      </c>
      <c r="C137" s="88"/>
      <c r="D137" s="85"/>
      <c r="E137" s="88"/>
      <c r="F137" s="80">
        <v>285</v>
      </c>
      <c r="G137" s="90" t="s">
        <v>643</v>
      </c>
      <c r="H137" s="91"/>
    </row>
    <row r="138" spans="1:8" ht="30" customHeight="1">
      <c r="A138" s="115">
        <v>3</v>
      </c>
      <c r="B138" s="85" t="s">
        <v>531</v>
      </c>
      <c r="C138" s="88"/>
      <c r="D138" s="85"/>
      <c r="E138" s="88"/>
      <c r="F138" s="80">
        <v>15</v>
      </c>
      <c r="G138" s="90" t="s">
        <v>643</v>
      </c>
      <c r="H138" s="91"/>
    </row>
    <row r="139" spans="1:246" s="185" customFormat="1" ht="30" customHeight="1">
      <c r="A139" s="115"/>
      <c r="B139" s="145" t="s">
        <v>135</v>
      </c>
      <c r="C139" s="84"/>
      <c r="D139" s="183"/>
      <c r="E139" s="187"/>
      <c r="F139" s="112">
        <f>SUM(F136:F138)</f>
        <v>500</v>
      </c>
      <c r="G139" s="90"/>
      <c r="H139" s="184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  <c r="Z139" s="149"/>
      <c r="AA139" s="149"/>
      <c r="AB139" s="149"/>
      <c r="AC139" s="149"/>
      <c r="AD139" s="149"/>
      <c r="AE139" s="149"/>
      <c r="AF139" s="149"/>
      <c r="AG139" s="149"/>
      <c r="AH139" s="149"/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  <c r="BG139" s="149"/>
      <c r="BH139" s="149"/>
      <c r="BI139" s="149"/>
      <c r="BJ139" s="149"/>
      <c r="BK139" s="149"/>
      <c r="BL139" s="149"/>
      <c r="BM139" s="149"/>
      <c r="BN139" s="149"/>
      <c r="BO139" s="149"/>
      <c r="BP139" s="149"/>
      <c r="BQ139" s="149"/>
      <c r="BR139" s="149"/>
      <c r="BS139" s="149"/>
      <c r="BT139" s="149"/>
      <c r="BU139" s="149"/>
      <c r="BV139" s="149"/>
      <c r="BW139" s="149"/>
      <c r="BX139" s="149"/>
      <c r="BY139" s="149"/>
      <c r="BZ139" s="149"/>
      <c r="CA139" s="149"/>
      <c r="CB139" s="149"/>
      <c r="CC139" s="149"/>
      <c r="CD139" s="149"/>
      <c r="CE139" s="149"/>
      <c r="CF139" s="149"/>
      <c r="CG139" s="149"/>
      <c r="CH139" s="149"/>
      <c r="CI139" s="149"/>
      <c r="CJ139" s="149"/>
      <c r="CK139" s="149"/>
      <c r="CL139" s="149"/>
      <c r="CM139" s="149"/>
      <c r="CN139" s="149"/>
      <c r="CO139" s="149"/>
      <c r="CP139" s="149"/>
      <c r="CQ139" s="149"/>
      <c r="CR139" s="149"/>
      <c r="CS139" s="149"/>
      <c r="CT139" s="149"/>
      <c r="CU139" s="149"/>
      <c r="CV139" s="149"/>
      <c r="CW139" s="149"/>
      <c r="CX139" s="149"/>
      <c r="CY139" s="149"/>
      <c r="CZ139" s="149"/>
      <c r="DA139" s="149"/>
      <c r="DB139" s="149"/>
      <c r="DC139" s="149"/>
      <c r="DD139" s="149"/>
      <c r="DE139" s="149"/>
      <c r="DF139" s="149"/>
      <c r="DG139" s="149"/>
      <c r="DH139" s="149"/>
      <c r="DI139" s="149"/>
      <c r="DJ139" s="149"/>
      <c r="DK139" s="149"/>
      <c r="DL139" s="149"/>
      <c r="DM139" s="149"/>
      <c r="DN139" s="149"/>
      <c r="DO139" s="149"/>
      <c r="DP139" s="149"/>
      <c r="DQ139" s="149"/>
      <c r="DR139" s="149"/>
      <c r="DS139" s="149"/>
      <c r="DT139" s="149"/>
      <c r="DU139" s="149"/>
      <c r="DV139" s="149"/>
      <c r="DW139" s="149"/>
      <c r="DX139" s="149"/>
      <c r="DY139" s="149"/>
      <c r="DZ139" s="149"/>
      <c r="EA139" s="149"/>
      <c r="EB139" s="149"/>
      <c r="EC139" s="149"/>
      <c r="ED139" s="149"/>
      <c r="EE139" s="149"/>
      <c r="EF139" s="149"/>
      <c r="EG139" s="149"/>
      <c r="EH139" s="149"/>
      <c r="EI139" s="149"/>
      <c r="EJ139" s="149"/>
      <c r="EK139" s="149"/>
      <c r="EL139" s="149"/>
      <c r="EM139" s="149"/>
      <c r="EN139" s="149"/>
      <c r="EO139" s="149"/>
      <c r="EP139" s="149"/>
      <c r="EQ139" s="149"/>
      <c r="ER139" s="149"/>
      <c r="ES139" s="149"/>
      <c r="ET139" s="149"/>
      <c r="EU139" s="149"/>
      <c r="EV139" s="149"/>
      <c r="EW139" s="149"/>
      <c r="EX139" s="149"/>
      <c r="EY139" s="149"/>
      <c r="EZ139" s="149"/>
      <c r="FA139" s="149"/>
      <c r="FB139" s="149"/>
      <c r="FC139" s="149"/>
      <c r="FD139" s="149"/>
      <c r="FE139" s="149"/>
      <c r="FF139" s="149"/>
      <c r="FG139" s="149"/>
      <c r="FH139" s="149"/>
      <c r="FI139" s="149"/>
      <c r="FJ139" s="149"/>
      <c r="FK139" s="149"/>
      <c r="FL139" s="149"/>
      <c r="FM139" s="149"/>
      <c r="FN139" s="149"/>
      <c r="FO139" s="149"/>
      <c r="FP139" s="149"/>
      <c r="FQ139" s="149"/>
      <c r="FR139" s="149"/>
      <c r="FS139" s="149"/>
      <c r="FT139" s="149"/>
      <c r="FU139" s="149"/>
      <c r="FV139" s="149"/>
      <c r="FW139" s="149"/>
      <c r="FX139" s="149"/>
      <c r="FY139" s="149"/>
      <c r="FZ139" s="149"/>
      <c r="GA139" s="149"/>
      <c r="GB139" s="149"/>
      <c r="GC139" s="149"/>
      <c r="GD139" s="149"/>
      <c r="GE139" s="149"/>
      <c r="GF139" s="149"/>
      <c r="GG139" s="149"/>
      <c r="GH139" s="149"/>
      <c r="GI139" s="149"/>
      <c r="GJ139" s="149"/>
      <c r="GK139" s="149"/>
      <c r="GL139" s="149"/>
      <c r="GM139" s="149"/>
      <c r="GN139" s="149"/>
      <c r="GO139" s="149"/>
      <c r="GP139" s="149"/>
      <c r="GQ139" s="149"/>
      <c r="GR139" s="149"/>
      <c r="GS139" s="149"/>
      <c r="GT139" s="149"/>
      <c r="GU139" s="149"/>
      <c r="GV139" s="149"/>
      <c r="GW139" s="149"/>
      <c r="GX139" s="149"/>
      <c r="GY139" s="149"/>
      <c r="GZ139" s="149"/>
      <c r="HA139" s="149"/>
      <c r="HB139" s="149"/>
      <c r="HC139" s="149"/>
      <c r="HD139" s="149"/>
      <c r="HE139" s="149"/>
      <c r="HF139" s="149"/>
      <c r="HG139" s="149"/>
      <c r="HH139" s="149"/>
      <c r="HI139" s="149"/>
      <c r="HJ139" s="149"/>
      <c r="HK139" s="149"/>
      <c r="HL139" s="149"/>
      <c r="HM139" s="149"/>
      <c r="HN139" s="149"/>
      <c r="HO139" s="149"/>
      <c r="HP139" s="149"/>
      <c r="HQ139" s="149"/>
      <c r="HR139" s="149"/>
      <c r="HS139" s="149"/>
      <c r="HT139" s="149"/>
      <c r="HU139" s="149"/>
      <c r="HV139" s="149"/>
      <c r="HW139" s="149"/>
      <c r="HX139" s="149"/>
      <c r="HY139" s="149"/>
      <c r="HZ139" s="149"/>
      <c r="IA139" s="149"/>
      <c r="IB139" s="149"/>
      <c r="IC139" s="149"/>
      <c r="ID139" s="149"/>
      <c r="IE139" s="149"/>
      <c r="IF139" s="149"/>
      <c r="IG139" s="149"/>
      <c r="IH139" s="149"/>
      <c r="II139" s="149"/>
      <c r="IJ139" s="149"/>
      <c r="IK139" s="149"/>
      <c r="IL139" s="149"/>
    </row>
    <row r="140" spans="1:246" s="185" customFormat="1" ht="30" customHeight="1">
      <c r="A140" s="115"/>
      <c r="B140" s="145"/>
      <c r="C140" s="84"/>
      <c r="D140" s="183"/>
      <c r="E140" s="109"/>
      <c r="F140" s="112"/>
      <c r="G140" s="90"/>
      <c r="H140" s="184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49"/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  <c r="BI140" s="149"/>
      <c r="BJ140" s="149"/>
      <c r="BK140" s="149"/>
      <c r="BL140" s="149"/>
      <c r="BM140" s="149"/>
      <c r="BN140" s="149"/>
      <c r="BO140" s="149"/>
      <c r="BP140" s="149"/>
      <c r="BQ140" s="149"/>
      <c r="BR140" s="149"/>
      <c r="BS140" s="149"/>
      <c r="BT140" s="149"/>
      <c r="BU140" s="149"/>
      <c r="BV140" s="149"/>
      <c r="BW140" s="149"/>
      <c r="BX140" s="149"/>
      <c r="BY140" s="149"/>
      <c r="BZ140" s="149"/>
      <c r="CA140" s="149"/>
      <c r="CB140" s="149"/>
      <c r="CC140" s="149"/>
      <c r="CD140" s="149"/>
      <c r="CE140" s="149"/>
      <c r="CF140" s="149"/>
      <c r="CG140" s="149"/>
      <c r="CH140" s="149"/>
      <c r="CI140" s="149"/>
      <c r="CJ140" s="149"/>
      <c r="CK140" s="149"/>
      <c r="CL140" s="149"/>
      <c r="CM140" s="149"/>
      <c r="CN140" s="149"/>
      <c r="CO140" s="149"/>
      <c r="CP140" s="149"/>
      <c r="CQ140" s="149"/>
      <c r="CR140" s="149"/>
      <c r="CS140" s="149"/>
      <c r="CT140" s="149"/>
      <c r="CU140" s="149"/>
      <c r="CV140" s="149"/>
      <c r="CW140" s="149"/>
      <c r="CX140" s="149"/>
      <c r="CY140" s="149"/>
      <c r="CZ140" s="149"/>
      <c r="DA140" s="149"/>
      <c r="DB140" s="149"/>
      <c r="DC140" s="149"/>
      <c r="DD140" s="149"/>
      <c r="DE140" s="149"/>
      <c r="DF140" s="149"/>
      <c r="DG140" s="149"/>
      <c r="DH140" s="149"/>
      <c r="DI140" s="149"/>
      <c r="DJ140" s="149"/>
      <c r="DK140" s="149"/>
      <c r="DL140" s="149"/>
      <c r="DM140" s="149"/>
      <c r="DN140" s="149"/>
      <c r="DO140" s="149"/>
      <c r="DP140" s="149"/>
      <c r="DQ140" s="149"/>
      <c r="DR140" s="149"/>
      <c r="DS140" s="149"/>
      <c r="DT140" s="149"/>
      <c r="DU140" s="149"/>
      <c r="DV140" s="149"/>
      <c r="DW140" s="149"/>
      <c r="DX140" s="149"/>
      <c r="DY140" s="149"/>
      <c r="DZ140" s="149"/>
      <c r="EA140" s="149"/>
      <c r="EB140" s="149"/>
      <c r="EC140" s="149"/>
      <c r="ED140" s="149"/>
      <c r="EE140" s="149"/>
      <c r="EF140" s="149"/>
      <c r="EG140" s="149"/>
      <c r="EH140" s="149"/>
      <c r="EI140" s="149"/>
      <c r="EJ140" s="149"/>
      <c r="EK140" s="149"/>
      <c r="EL140" s="149"/>
      <c r="EM140" s="149"/>
      <c r="EN140" s="149"/>
      <c r="EO140" s="149"/>
      <c r="EP140" s="149"/>
      <c r="EQ140" s="149"/>
      <c r="ER140" s="149"/>
      <c r="ES140" s="149"/>
      <c r="ET140" s="149"/>
      <c r="EU140" s="149"/>
      <c r="EV140" s="149"/>
      <c r="EW140" s="149"/>
      <c r="EX140" s="149"/>
      <c r="EY140" s="149"/>
      <c r="EZ140" s="149"/>
      <c r="FA140" s="149"/>
      <c r="FB140" s="149"/>
      <c r="FC140" s="149"/>
      <c r="FD140" s="149"/>
      <c r="FE140" s="149"/>
      <c r="FF140" s="149"/>
      <c r="FG140" s="149"/>
      <c r="FH140" s="149"/>
      <c r="FI140" s="149"/>
      <c r="FJ140" s="149"/>
      <c r="FK140" s="149"/>
      <c r="FL140" s="149"/>
      <c r="FM140" s="149"/>
      <c r="FN140" s="149"/>
      <c r="FO140" s="149"/>
      <c r="FP140" s="149"/>
      <c r="FQ140" s="149"/>
      <c r="FR140" s="149"/>
      <c r="FS140" s="149"/>
      <c r="FT140" s="149"/>
      <c r="FU140" s="149"/>
      <c r="FV140" s="149"/>
      <c r="FW140" s="149"/>
      <c r="FX140" s="149"/>
      <c r="FY140" s="149"/>
      <c r="FZ140" s="149"/>
      <c r="GA140" s="149"/>
      <c r="GB140" s="149"/>
      <c r="GC140" s="149"/>
      <c r="GD140" s="149"/>
      <c r="GE140" s="149"/>
      <c r="GF140" s="149"/>
      <c r="GG140" s="149"/>
      <c r="GH140" s="149"/>
      <c r="GI140" s="149"/>
      <c r="GJ140" s="149"/>
      <c r="GK140" s="149"/>
      <c r="GL140" s="149"/>
      <c r="GM140" s="149"/>
      <c r="GN140" s="149"/>
      <c r="GO140" s="149"/>
      <c r="GP140" s="149"/>
      <c r="GQ140" s="149"/>
      <c r="GR140" s="149"/>
      <c r="GS140" s="149"/>
      <c r="GT140" s="149"/>
      <c r="GU140" s="149"/>
      <c r="GV140" s="149"/>
      <c r="GW140" s="149"/>
      <c r="GX140" s="149"/>
      <c r="GY140" s="149"/>
      <c r="GZ140" s="149"/>
      <c r="HA140" s="149"/>
      <c r="HB140" s="149"/>
      <c r="HC140" s="149"/>
      <c r="HD140" s="149"/>
      <c r="HE140" s="149"/>
      <c r="HF140" s="149"/>
      <c r="HG140" s="149"/>
      <c r="HH140" s="149"/>
      <c r="HI140" s="149"/>
      <c r="HJ140" s="149"/>
      <c r="HK140" s="149"/>
      <c r="HL140" s="149"/>
      <c r="HM140" s="149"/>
      <c r="HN140" s="149"/>
      <c r="HO140" s="149"/>
      <c r="HP140" s="149"/>
      <c r="HQ140" s="149"/>
      <c r="HR140" s="149"/>
      <c r="HS140" s="149"/>
      <c r="HT140" s="149"/>
      <c r="HU140" s="149"/>
      <c r="HV140" s="149"/>
      <c r="HW140" s="149"/>
      <c r="HX140" s="149"/>
      <c r="HY140" s="149"/>
      <c r="HZ140" s="149"/>
      <c r="IA140" s="149"/>
      <c r="IB140" s="149"/>
      <c r="IC140" s="149"/>
      <c r="ID140" s="149"/>
      <c r="IE140" s="149"/>
      <c r="IF140" s="149"/>
      <c r="IG140" s="149"/>
      <c r="IH140" s="149"/>
      <c r="II140" s="149"/>
      <c r="IJ140" s="149"/>
      <c r="IK140" s="149"/>
      <c r="IL140" s="149"/>
    </row>
    <row r="141" spans="1:8" ht="30" customHeight="1">
      <c r="A141" s="115">
        <v>1</v>
      </c>
      <c r="B141" s="266" t="s">
        <v>182</v>
      </c>
      <c r="C141" s="275"/>
      <c r="D141" s="275"/>
      <c r="E141" s="267"/>
      <c r="F141" s="80">
        <v>540</v>
      </c>
      <c r="G141" s="90" t="s">
        <v>643</v>
      </c>
      <c r="H141" s="91"/>
    </row>
    <row r="142" spans="1:246" s="185" customFormat="1" ht="30" customHeight="1">
      <c r="A142" s="115"/>
      <c r="B142" s="145" t="s">
        <v>181</v>
      </c>
      <c r="C142" s="84"/>
      <c r="D142" s="183"/>
      <c r="E142" s="187"/>
      <c r="F142" s="112">
        <f>SUM(F141:F141)</f>
        <v>540</v>
      </c>
      <c r="G142" s="90"/>
      <c r="H142" s="184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  <c r="Z142" s="149"/>
      <c r="AA142" s="149"/>
      <c r="AB142" s="149"/>
      <c r="AC142" s="149"/>
      <c r="AD142" s="149"/>
      <c r="AE142" s="149"/>
      <c r="AF142" s="149"/>
      <c r="AG142" s="149"/>
      <c r="AH142" s="149"/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  <c r="BI142" s="149"/>
      <c r="BJ142" s="149"/>
      <c r="BK142" s="149"/>
      <c r="BL142" s="149"/>
      <c r="BM142" s="149"/>
      <c r="BN142" s="149"/>
      <c r="BO142" s="149"/>
      <c r="BP142" s="149"/>
      <c r="BQ142" s="149"/>
      <c r="BR142" s="149"/>
      <c r="BS142" s="149"/>
      <c r="BT142" s="149"/>
      <c r="BU142" s="149"/>
      <c r="BV142" s="149"/>
      <c r="BW142" s="149"/>
      <c r="BX142" s="149"/>
      <c r="BY142" s="149"/>
      <c r="BZ142" s="149"/>
      <c r="CA142" s="149"/>
      <c r="CB142" s="149"/>
      <c r="CC142" s="149"/>
      <c r="CD142" s="149"/>
      <c r="CE142" s="149"/>
      <c r="CF142" s="149"/>
      <c r="CG142" s="149"/>
      <c r="CH142" s="149"/>
      <c r="CI142" s="149"/>
      <c r="CJ142" s="149"/>
      <c r="CK142" s="149"/>
      <c r="CL142" s="149"/>
      <c r="CM142" s="149"/>
      <c r="CN142" s="149"/>
      <c r="CO142" s="149"/>
      <c r="CP142" s="149"/>
      <c r="CQ142" s="149"/>
      <c r="CR142" s="149"/>
      <c r="CS142" s="149"/>
      <c r="CT142" s="149"/>
      <c r="CU142" s="149"/>
      <c r="CV142" s="149"/>
      <c r="CW142" s="149"/>
      <c r="CX142" s="149"/>
      <c r="CY142" s="149"/>
      <c r="CZ142" s="149"/>
      <c r="DA142" s="149"/>
      <c r="DB142" s="149"/>
      <c r="DC142" s="149"/>
      <c r="DD142" s="149"/>
      <c r="DE142" s="149"/>
      <c r="DF142" s="149"/>
      <c r="DG142" s="149"/>
      <c r="DH142" s="149"/>
      <c r="DI142" s="149"/>
      <c r="DJ142" s="149"/>
      <c r="DK142" s="149"/>
      <c r="DL142" s="149"/>
      <c r="DM142" s="149"/>
      <c r="DN142" s="149"/>
      <c r="DO142" s="149"/>
      <c r="DP142" s="149"/>
      <c r="DQ142" s="149"/>
      <c r="DR142" s="149"/>
      <c r="DS142" s="149"/>
      <c r="DT142" s="149"/>
      <c r="DU142" s="149"/>
      <c r="DV142" s="149"/>
      <c r="DW142" s="149"/>
      <c r="DX142" s="149"/>
      <c r="DY142" s="149"/>
      <c r="DZ142" s="149"/>
      <c r="EA142" s="149"/>
      <c r="EB142" s="149"/>
      <c r="EC142" s="149"/>
      <c r="ED142" s="149"/>
      <c r="EE142" s="149"/>
      <c r="EF142" s="149"/>
      <c r="EG142" s="149"/>
      <c r="EH142" s="149"/>
      <c r="EI142" s="149"/>
      <c r="EJ142" s="149"/>
      <c r="EK142" s="149"/>
      <c r="EL142" s="149"/>
      <c r="EM142" s="149"/>
      <c r="EN142" s="149"/>
      <c r="EO142" s="149"/>
      <c r="EP142" s="149"/>
      <c r="EQ142" s="149"/>
      <c r="ER142" s="149"/>
      <c r="ES142" s="149"/>
      <c r="ET142" s="149"/>
      <c r="EU142" s="149"/>
      <c r="EV142" s="149"/>
      <c r="EW142" s="149"/>
      <c r="EX142" s="149"/>
      <c r="EY142" s="149"/>
      <c r="EZ142" s="149"/>
      <c r="FA142" s="149"/>
      <c r="FB142" s="149"/>
      <c r="FC142" s="149"/>
      <c r="FD142" s="149"/>
      <c r="FE142" s="149"/>
      <c r="FF142" s="149"/>
      <c r="FG142" s="149"/>
      <c r="FH142" s="149"/>
      <c r="FI142" s="149"/>
      <c r="FJ142" s="149"/>
      <c r="FK142" s="149"/>
      <c r="FL142" s="149"/>
      <c r="FM142" s="149"/>
      <c r="FN142" s="149"/>
      <c r="FO142" s="149"/>
      <c r="FP142" s="149"/>
      <c r="FQ142" s="149"/>
      <c r="FR142" s="149"/>
      <c r="FS142" s="149"/>
      <c r="FT142" s="149"/>
      <c r="FU142" s="149"/>
      <c r="FV142" s="149"/>
      <c r="FW142" s="149"/>
      <c r="FX142" s="149"/>
      <c r="FY142" s="149"/>
      <c r="FZ142" s="149"/>
      <c r="GA142" s="149"/>
      <c r="GB142" s="149"/>
      <c r="GC142" s="149"/>
      <c r="GD142" s="149"/>
      <c r="GE142" s="149"/>
      <c r="GF142" s="149"/>
      <c r="GG142" s="149"/>
      <c r="GH142" s="149"/>
      <c r="GI142" s="149"/>
      <c r="GJ142" s="149"/>
      <c r="GK142" s="149"/>
      <c r="GL142" s="149"/>
      <c r="GM142" s="149"/>
      <c r="GN142" s="149"/>
      <c r="GO142" s="149"/>
      <c r="GP142" s="149"/>
      <c r="GQ142" s="149"/>
      <c r="GR142" s="149"/>
      <c r="GS142" s="149"/>
      <c r="GT142" s="149"/>
      <c r="GU142" s="149"/>
      <c r="GV142" s="149"/>
      <c r="GW142" s="149"/>
      <c r="GX142" s="149"/>
      <c r="GY142" s="149"/>
      <c r="GZ142" s="149"/>
      <c r="HA142" s="149"/>
      <c r="HB142" s="149"/>
      <c r="HC142" s="149"/>
      <c r="HD142" s="149"/>
      <c r="HE142" s="149"/>
      <c r="HF142" s="149"/>
      <c r="HG142" s="149"/>
      <c r="HH142" s="149"/>
      <c r="HI142" s="149"/>
      <c r="HJ142" s="149"/>
      <c r="HK142" s="149"/>
      <c r="HL142" s="149"/>
      <c r="HM142" s="149"/>
      <c r="HN142" s="149"/>
      <c r="HO142" s="149"/>
      <c r="HP142" s="149"/>
      <c r="HQ142" s="149"/>
      <c r="HR142" s="149"/>
      <c r="HS142" s="149"/>
      <c r="HT142" s="149"/>
      <c r="HU142" s="149"/>
      <c r="HV142" s="149"/>
      <c r="HW142" s="149"/>
      <c r="HX142" s="149"/>
      <c r="HY142" s="149"/>
      <c r="HZ142" s="149"/>
      <c r="IA142" s="149"/>
      <c r="IB142" s="149"/>
      <c r="IC142" s="149"/>
      <c r="ID142" s="149"/>
      <c r="IE142" s="149"/>
      <c r="IF142" s="149"/>
      <c r="IG142" s="149"/>
      <c r="IH142" s="149"/>
      <c r="II142" s="149"/>
      <c r="IJ142" s="149"/>
      <c r="IK142" s="149"/>
      <c r="IL142" s="149"/>
    </row>
    <row r="143" spans="1:246" s="185" customFormat="1" ht="30" customHeight="1">
      <c r="A143" s="115"/>
      <c r="B143" s="145"/>
      <c r="C143" s="84"/>
      <c r="D143" s="183"/>
      <c r="E143" s="109"/>
      <c r="F143" s="112"/>
      <c r="G143" s="90"/>
      <c r="H143" s="184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  <c r="AC143" s="149"/>
      <c r="AD143" s="149"/>
      <c r="AE143" s="149"/>
      <c r="AF143" s="149"/>
      <c r="AG143" s="149"/>
      <c r="AH143" s="149"/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BF143" s="149"/>
      <c r="BG143" s="149"/>
      <c r="BH143" s="149"/>
      <c r="BI143" s="149"/>
      <c r="BJ143" s="149"/>
      <c r="BK143" s="149"/>
      <c r="BL143" s="149"/>
      <c r="BM143" s="149"/>
      <c r="BN143" s="149"/>
      <c r="BO143" s="149"/>
      <c r="BP143" s="149"/>
      <c r="BQ143" s="149"/>
      <c r="BR143" s="149"/>
      <c r="BS143" s="149"/>
      <c r="BT143" s="149"/>
      <c r="BU143" s="149"/>
      <c r="BV143" s="149"/>
      <c r="BW143" s="149"/>
      <c r="BX143" s="149"/>
      <c r="BY143" s="149"/>
      <c r="BZ143" s="149"/>
      <c r="CA143" s="149"/>
      <c r="CB143" s="149"/>
      <c r="CC143" s="149"/>
      <c r="CD143" s="149"/>
      <c r="CE143" s="149"/>
      <c r="CF143" s="149"/>
      <c r="CG143" s="149"/>
      <c r="CH143" s="149"/>
      <c r="CI143" s="149"/>
      <c r="CJ143" s="149"/>
      <c r="CK143" s="149"/>
      <c r="CL143" s="149"/>
      <c r="CM143" s="149"/>
      <c r="CN143" s="149"/>
      <c r="CO143" s="149"/>
      <c r="CP143" s="149"/>
      <c r="CQ143" s="149"/>
      <c r="CR143" s="149"/>
      <c r="CS143" s="149"/>
      <c r="CT143" s="149"/>
      <c r="CU143" s="149"/>
      <c r="CV143" s="149"/>
      <c r="CW143" s="149"/>
      <c r="CX143" s="149"/>
      <c r="CY143" s="149"/>
      <c r="CZ143" s="149"/>
      <c r="DA143" s="149"/>
      <c r="DB143" s="149"/>
      <c r="DC143" s="149"/>
      <c r="DD143" s="149"/>
      <c r="DE143" s="149"/>
      <c r="DF143" s="149"/>
      <c r="DG143" s="149"/>
      <c r="DH143" s="149"/>
      <c r="DI143" s="149"/>
      <c r="DJ143" s="149"/>
      <c r="DK143" s="149"/>
      <c r="DL143" s="149"/>
      <c r="DM143" s="149"/>
      <c r="DN143" s="149"/>
      <c r="DO143" s="149"/>
      <c r="DP143" s="149"/>
      <c r="DQ143" s="149"/>
      <c r="DR143" s="149"/>
      <c r="DS143" s="149"/>
      <c r="DT143" s="149"/>
      <c r="DU143" s="149"/>
      <c r="DV143" s="149"/>
      <c r="DW143" s="149"/>
      <c r="DX143" s="149"/>
      <c r="DY143" s="149"/>
      <c r="DZ143" s="149"/>
      <c r="EA143" s="149"/>
      <c r="EB143" s="149"/>
      <c r="EC143" s="149"/>
      <c r="ED143" s="149"/>
      <c r="EE143" s="149"/>
      <c r="EF143" s="149"/>
      <c r="EG143" s="149"/>
      <c r="EH143" s="149"/>
      <c r="EI143" s="149"/>
      <c r="EJ143" s="149"/>
      <c r="EK143" s="149"/>
      <c r="EL143" s="149"/>
      <c r="EM143" s="149"/>
      <c r="EN143" s="149"/>
      <c r="EO143" s="149"/>
      <c r="EP143" s="149"/>
      <c r="EQ143" s="149"/>
      <c r="ER143" s="149"/>
      <c r="ES143" s="149"/>
      <c r="ET143" s="149"/>
      <c r="EU143" s="149"/>
      <c r="EV143" s="149"/>
      <c r="EW143" s="149"/>
      <c r="EX143" s="149"/>
      <c r="EY143" s="149"/>
      <c r="EZ143" s="149"/>
      <c r="FA143" s="149"/>
      <c r="FB143" s="149"/>
      <c r="FC143" s="149"/>
      <c r="FD143" s="149"/>
      <c r="FE143" s="149"/>
      <c r="FF143" s="149"/>
      <c r="FG143" s="149"/>
      <c r="FH143" s="149"/>
      <c r="FI143" s="149"/>
      <c r="FJ143" s="149"/>
      <c r="FK143" s="149"/>
      <c r="FL143" s="149"/>
      <c r="FM143" s="149"/>
      <c r="FN143" s="149"/>
      <c r="FO143" s="149"/>
      <c r="FP143" s="149"/>
      <c r="FQ143" s="149"/>
      <c r="FR143" s="149"/>
      <c r="FS143" s="149"/>
      <c r="FT143" s="149"/>
      <c r="FU143" s="149"/>
      <c r="FV143" s="149"/>
      <c r="FW143" s="149"/>
      <c r="FX143" s="149"/>
      <c r="FY143" s="149"/>
      <c r="FZ143" s="149"/>
      <c r="GA143" s="149"/>
      <c r="GB143" s="149"/>
      <c r="GC143" s="149"/>
      <c r="GD143" s="149"/>
      <c r="GE143" s="149"/>
      <c r="GF143" s="149"/>
      <c r="GG143" s="149"/>
      <c r="GH143" s="149"/>
      <c r="GI143" s="149"/>
      <c r="GJ143" s="149"/>
      <c r="GK143" s="149"/>
      <c r="GL143" s="149"/>
      <c r="GM143" s="149"/>
      <c r="GN143" s="149"/>
      <c r="GO143" s="149"/>
      <c r="GP143" s="149"/>
      <c r="GQ143" s="149"/>
      <c r="GR143" s="149"/>
      <c r="GS143" s="149"/>
      <c r="GT143" s="149"/>
      <c r="GU143" s="149"/>
      <c r="GV143" s="149"/>
      <c r="GW143" s="149"/>
      <c r="GX143" s="149"/>
      <c r="GY143" s="149"/>
      <c r="GZ143" s="149"/>
      <c r="HA143" s="149"/>
      <c r="HB143" s="149"/>
      <c r="HC143" s="149"/>
      <c r="HD143" s="149"/>
      <c r="HE143" s="149"/>
      <c r="HF143" s="149"/>
      <c r="HG143" s="149"/>
      <c r="HH143" s="149"/>
      <c r="HI143" s="149"/>
      <c r="HJ143" s="149"/>
      <c r="HK143" s="149"/>
      <c r="HL143" s="149"/>
      <c r="HM143" s="149"/>
      <c r="HN143" s="149"/>
      <c r="HO143" s="149"/>
      <c r="HP143" s="149"/>
      <c r="HQ143" s="149"/>
      <c r="HR143" s="149"/>
      <c r="HS143" s="149"/>
      <c r="HT143" s="149"/>
      <c r="HU143" s="149"/>
      <c r="HV143" s="149"/>
      <c r="HW143" s="149"/>
      <c r="HX143" s="149"/>
      <c r="HY143" s="149"/>
      <c r="HZ143" s="149"/>
      <c r="IA143" s="149"/>
      <c r="IB143" s="149"/>
      <c r="IC143" s="149"/>
      <c r="ID143" s="149"/>
      <c r="IE143" s="149"/>
      <c r="IF143" s="149"/>
      <c r="IG143" s="149"/>
      <c r="IH143" s="149"/>
      <c r="II143" s="149"/>
      <c r="IJ143" s="149"/>
      <c r="IK143" s="149"/>
      <c r="IL143" s="149"/>
    </row>
    <row r="144" spans="1:246" s="185" customFormat="1" ht="30" customHeight="1">
      <c r="A144" s="115"/>
      <c r="B144" s="246" t="s">
        <v>268</v>
      </c>
      <c r="C144" s="248"/>
      <c r="D144" s="188">
        <f>E144-F144</f>
        <v>-0.00023999999393709004</v>
      </c>
      <c r="E144" s="189">
        <v>27762.947</v>
      </c>
      <c r="F144" s="112">
        <f>F142+F139+F129+F127</f>
        <v>27762.947239999994</v>
      </c>
      <c r="G144" s="90"/>
      <c r="H144" s="184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  <c r="AC144" s="149"/>
      <c r="AD144" s="149"/>
      <c r="AE144" s="149"/>
      <c r="AF144" s="149"/>
      <c r="AG144" s="149"/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  <c r="BI144" s="149"/>
      <c r="BJ144" s="149"/>
      <c r="BK144" s="149"/>
      <c r="BL144" s="149"/>
      <c r="BM144" s="149"/>
      <c r="BN144" s="149"/>
      <c r="BO144" s="149"/>
      <c r="BP144" s="149"/>
      <c r="BQ144" s="149"/>
      <c r="BR144" s="149"/>
      <c r="BS144" s="149"/>
      <c r="BT144" s="149"/>
      <c r="BU144" s="149"/>
      <c r="BV144" s="149"/>
      <c r="BW144" s="149"/>
      <c r="BX144" s="149"/>
      <c r="BY144" s="149"/>
      <c r="BZ144" s="149"/>
      <c r="CA144" s="149"/>
      <c r="CB144" s="149"/>
      <c r="CC144" s="149"/>
      <c r="CD144" s="149"/>
      <c r="CE144" s="149"/>
      <c r="CF144" s="149"/>
      <c r="CG144" s="149"/>
      <c r="CH144" s="149"/>
      <c r="CI144" s="149"/>
      <c r="CJ144" s="149"/>
      <c r="CK144" s="149"/>
      <c r="CL144" s="149"/>
      <c r="CM144" s="149"/>
      <c r="CN144" s="149"/>
      <c r="CO144" s="149"/>
      <c r="CP144" s="149"/>
      <c r="CQ144" s="149"/>
      <c r="CR144" s="149"/>
      <c r="CS144" s="149"/>
      <c r="CT144" s="149"/>
      <c r="CU144" s="149"/>
      <c r="CV144" s="149"/>
      <c r="CW144" s="149"/>
      <c r="CX144" s="149"/>
      <c r="CY144" s="149"/>
      <c r="CZ144" s="149"/>
      <c r="DA144" s="149"/>
      <c r="DB144" s="149"/>
      <c r="DC144" s="149"/>
      <c r="DD144" s="149"/>
      <c r="DE144" s="149"/>
      <c r="DF144" s="149"/>
      <c r="DG144" s="149"/>
      <c r="DH144" s="149"/>
      <c r="DI144" s="149"/>
      <c r="DJ144" s="149"/>
      <c r="DK144" s="149"/>
      <c r="DL144" s="149"/>
      <c r="DM144" s="149"/>
      <c r="DN144" s="149"/>
      <c r="DO144" s="149"/>
      <c r="DP144" s="149"/>
      <c r="DQ144" s="149"/>
      <c r="DR144" s="149"/>
      <c r="DS144" s="149"/>
      <c r="DT144" s="149"/>
      <c r="DU144" s="149"/>
      <c r="DV144" s="149"/>
      <c r="DW144" s="149"/>
      <c r="DX144" s="149"/>
      <c r="DY144" s="149"/>
      <c r="DZ144" s="149"/>
      <c r="EA144" s="149"/>
      <c r="EB144" s="149"/>
      <c r="EC144" s="149"/>
      <c r="ED144" s="149"/>
      <c r="EE144" s="149"/>
      <c r="EF144" s="149"/>
      <c r="EG144" s="149"/>
      <c r="EH144" s="149"/>
      <c r="EI144" s="149"/>
      <c r="EJ144" s="149"/>
      <c r="EK144" s="149"/>
      <c r="EL144" s="149"/>
      <c r="EM144" s="149"/>
      <c r="EN144" s="149"/>
      <c r="EO144" s="149"/>
      <c r="EP144" s="149"/>
      <c r="EQ144" s="149"/>
      <c r="ER144" s="149"/>
      <c r="ES144" s="149"/>
      <c r="ET144" s="149"/>
      <c r="EU144" s="149"/>
      <c r="EV144" s="149"/>
      <c r="EW144" s="149"/>
      <c r="EX144" s="149"/>
      <c r="EY144" s="149"/>
      <c r="EZ144" s="149"/>
      <c r="FA144" s="149"/>
      <c r="FB144" s="149"/>
      <c r="FC144" s="149"/>
      <c r="FD144" s="149"/>
      <c r="FE144" s="149"/>
      <c r="FF144" s="149"/>
      <c r="FG144" s="149"/>
      <c r="FH144" s="149"/>
      <c r="FI144" s="149"/>
      <c r="FJ144" s="149"/>
      <c r="FK144" s="149"/>
      <c r="FL144" s="149"/>
      <c r="FM144" s="149"/>
      <c r="FN144" s="149"/>
      <c r="FO144" s="149"/>
      <c r="FP144" s="149"/>
      <c r="FQ144" s="149"/>
      <c r="FR144" s="149"/>
      <c r="FS144" s="149"/>
      <c r="FT144" s="149"/>
      <c r="FU144" s="149"/>
      <c r="FV144" s="149"/>
      <c r="FW144" s="149"/>
      <c r="FX144" s="149"/>
      <c r="FY144" s="149"/>
      <c r="FZ144" s="149"/>
      <c r="GA144" s="149"/>
      <c r="GB144" s="149"/>
      <c r="GC144" s="149"/>
      <c r="GD144" s="149"/>
      <c r="GE144" s="149"/>
      <c r="GF144" s="149"/>
      <c r="GG144" s="149"/>
      <c r="GH144" s="149"/>
      <c r="GI144" s="149"/>
      <c r="GJ144" s="149"/>
      <c r="GK144" s="149"/>
      <c r="GL144" s="149"/>
      <c r="GM144" s="149"/>
      <c r="GN144" s="149"/>
      <c r="GO144" s="149"/>
      <c r="GP144" s="149"/>
      <c r="GQ144" s="149"/>
      <c r="GR144" s="149"/>
      <c r="GS144" s="149"/>
      <c r="GT144" s="149"/>
      <c r="GU144" s="149"/>
      <c r="GV144" s="149"/>
      <c r="GW144" s="149"/>
      <c r="GX144" s="149"/>
      <c r="GY144" s="149"/>
      <c r="GZ144" s="149"/>
      <c r="HA144" s="149"/>
      <c r="HB144" s="149"/>
      <c r="HC144" s="149"/>
      <c r="HD144" s="149"/>
      <c r="HE144" s="149"/>
      <c r="HF144" s="149"/>
      <c r="HG144" s="149"/>
      <c r="HH144" s="149"/>
      <c r="HI144" s="149"/>
      <c r="HJ144" s="149"/>
      <c r="HK144" s="149"/>
      <c r="HL144" s="149"/>
      <c r="HM144" s="149"/>
      <c r="HN144" s="149"/>
      <c r="HO144" s="149"/>
      <c r="HP144" s="149"/>
      <c r="HQ144" s="149"/>
      <c r="HR144" s="149"/>
      <c r="HS144" s="149"/>
      <c r="HT144" s="149"/>
      <c r="HU144" s="149"/>
      <c r="HV144" s="149"/>
      <c r="HW144" s="149"/>
      <c r="HX144" s="149"/>
      <c r="HY144" s="149"/>
      <c r="HZ144" s="149"/>
      <c r="IA144" s="149"/>
      <c r="IB144" s="149"/>
      <c r="IC144" s="149"/>
      <c r="ID144" s="149"/>
      <c r="IE144" s="149"/>
      <c r="IF144" s="149"/>
      <c r="IG144" s="149"/>
      <c r="IH144" s="149"/>
      <c r="II144" s="149"/>
      <c r="IJ144" s="149"/>
      <c r="IK144" s="149"/>
      <c r="IL144" s="149"/>
    </row>
    <row r="145" spans="1:8" ht="30" customHeight="1">
      <c r="A145" s="279" t="s">
        <v>269</v>
      </c>
      <c r="B145" s="243"/>
      <c r="C145" s="243"/>
      <c r="D145" s="243"/>
      <c r="E145" s="243"/>
      <c r="F145" s="252"/>
      <c r="G145" s="90"/>
      <c r="H145" s="91"/>
    </row>
    <row r="146" spans="1:8" ht="30" customHeight="1">
      <c r="A146" s="270" t="s">
        <v>270</v>
      </c>
      <c r="B146" s="271"/>
      <c r="C146" s="271"/>
      <c r="D146" s="271"/>
      <c r="E146" s="271"/>
      <c r="F146" s="276"/>
      <c r="G146" s="90"/>
      <c r="H146" s="91"/>
    </row>
    <row r="147" spans="1:8" ht="30" customHeight="1">
      <c r="A147" s="190" t="s">
        <v>141</v>
      </c>
      <c r="B147" s="88" t="s">
        <v>142</v>
      </c>
      <c r="C147" s="88" t="s">
        <v>143</v>
      </c>
      <c r="D147" s="87" t="s">
        <v>271</v>
      </c>
      <c r="E147" s="88" t="s">
        <v>272</v>
      </c>
      <c r="F147" s="79" t="s">
        <v>145</v>
      </c>
      <c r="G147" s="90"/>
      <c r="H147" s="91"/>
    </row>
    <row r="148" spans="1:8" ht="30" customHeight="1">
      <c r="A148" s="190"/>
      <c r="B148" s="242" t="s">
        <v>186</v>
      </c>
      <c r="C148" s="252"/>
      <c r="D148" s="87"/>
      <c r="E148" s="88"/>
      <c r="F148" s="79"/>
      <c r="G148" s="90"/>
      <c r="H148" s="91"/>
    </row>
    <row r="149" spans="1:246" s="125" customFormat="1" ht="30" customHeight="1">
      <c r="A149" s="117">
        <v>1</v>
      </c>
      <c r="B149" s="131" t="s">
        <v>391</v>
      </c>
      <c r="C149" s="88" t="s">
        <v>187</v>
      </c>
      <c r="D149" s="87" t="s">
        <v>188</v>
      </c>
      <c r="E149" s="88">
        <v>820</v>
      </c>
      <c r="F149" s="80">
        <v>379.45</v>
      </c>
      <c r="G149" s="236" t="s">
        <v>978</v>
      </c>
      <c r="H149" s="91" t="s">
        <v>941</v>
      </c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  <c r="AD149" s="162"/>
      <c r="AE149" s="162"/>
      <c r="AF149" s="162"/>
      <c r="AG149" s="162"/>
      <c r="AH149" s="162"/>
      <c r="AI149" s="162"/>
      <c r="AJ149" s="162"/>
      <c r="AK149" s="162"/>
      <c r="AL149" s="162"/>
      <c r="AM149" s="162"/>
      <c r="AN149" s="162"/>
      <c r="AO149" s="162"/>
      <c r="AP149" s="162"/>
      <c r="AQ149" s="162"/>
      <c r="AR149" s="162"/>
      <c r="AS149" s="162"/>
      <c r="AT149" s="162"/>
      <c r="AU149" s="162"/>
      <c r="AV149" s="162"/>
      <c r="AW149" s="162"/>
      <c r="AX149" s="162"/>
      <c r="AY149" s="162"/>
      <c r="AZ149" s="162"/>
      <c r="BA149" s="162"/>
      <c r="BB149" s="162"/>
      <c r="BC149" s="162"/>
      <c r="BD149" s="162"/>
      <c r="BE149" s="162"/>
      <c r="BF149" s="162"/>
      <c r="BG149" s="162"/>
      <c r="BH149" s="162"/>
      <c r="BI149" s="162"/>
      <c r="BJ149" s="162"/>
      <c r="BK149" s="162"/>
      <c r="BL149" s="162"/>
      <c r="BM149" s="162"/>
      <c r="BN149" s="162"/>
      <c r="BO149" s="162"/>
      <c r="BP149" s="162"/>
      <c r="BQ149" s="162"/>
      <c r="BR149" s="162"/>
      <c r="BS149" s="162"/>
      <c r="BT149" s="162"/>
      <c r="BU149" s="162"/>
      <c r="BV149" s="162"/>
      <c r="BW149" s="162"/>
      <c r="BX149" s="162"/>
      <c r="BY149" s="162"/>
      <c r="BZ149" s="162"/>
      <c r="CA149" s="162"/>
      <c r="CB149" s="162"/>
      <c r="CC149" s="162"/>
      <c r="CD149" s="162"/>
      <c r="CE149" s="162"/>
      <c r="CF149" s="162"/>
      <c r="CG149" s="162"/>
      <c r="CH149" s="162"/>
      <c r="CI149" s="162"/>
      <c r="CJ149" s="162"/>
      <c r="CK149" s="162"/>
      <c r="CL149" s="162"/>
      <c r="CM149" s="162"/>
      <c r="CN149" s="162"/>
      <c r="CO149" s="162"/>
      <c r="CP149" s="162"/>
      <c r="CQ149" s="162"/>
      <c r="CR149" s="162"/>
      <c r="CS149" s="162"/>
      <c r="CT149" s="162"/>
      <c r="CU149" s="162"/>
      <c r="CV149" s="162"/>
      <c r="CW149" s="162"/>
      <c r="CX149" s="162"/>
      <c r="CY149" s="162"/>
      <c r="CZ149" s="162"/>
      <c r="DA149" s="162"/>
      <c r="DB149" s="162"/>
      <c r="DC149" s="162"/>
      <c r="DD149" s="162"/>
      <c r="DE149" s="162"/>
      <c r="DF149" s="162"/>
      <c r="DG149" s="162"/>
      <c r="DH149" s="162"/>
      <c r="DI149" s="162"/>
      <c r="DJ149" s="162"/>
      <c r="DK149" s="162"/>
      <c r="DL149" s="162"/>
      <c r="DM149" s="162"/>
      <c r="DN149" s="162"/>
      <c r="DO149" s="162"/>
      <c r="DP149" s="162"/>
      <c r="DQ149" s="162"/>
      <c r="DR149" s="162"/>
      <c r="DS149" s="162"/>
      <c r="DT149" s="162"/>
      <c r="DU149" s="162"/>
      <c r="DV149" s="162"/>
      <c r="DW149" s="162"/>
      <c r="DX149" s="162"/>
      <c r="DY149" s="162"/>
      <c r="DZ149" s="162"/>
      <c r="EA149" s="162"/>
      <c r="EB149" s="162"/>
      <c r="EC149" s="162"/>
      <c r="ED149" s="162"/>
      <c r="EE149" s="162"/>
      <c r="EF149" s="162"/>
      <c r="EG149" s="162"/>
      <c r="EH149" s="162"/>
      <c r="EI149" s="162"/>
      <c r="EJ149" s="162"/>
      <c r="EK149" s="162"/>
      <c r="EL149" s="162"/>
      <c r="EM149" s="162"/>
      <c r="EN149" s="162"/>
      <c r="EO149" s="162"/>
      <c r="EP149" s="162"/>
      <c r="EQ149" s="162"/>
      <c r="ER149" s="162"/>
      <c r="ES149" s="162"/>
      <c r="ET149" s="162"/>
      <c r="EU149" s="162"/>
      <c r="EV149" s="162"/>
      <c r="EW149" s="162"/>
      <c r="EX149" s="162"/>
      <c r="EY149" s="162"/>
      <c r="EZ149" s="162"/>
      <c r="FA149" s="162"/>
      <c r="FB149" s="162"/>
      <c r="FC149" s="162"/>
      <c r="FD149" s="162"/>
      <c r="FE149" s="162"/>
      <c r="FF149" s="162"/>
      <c r="FG149" s="162"/>
      <c r="FH149" s="162"/>
      <c r="FI149" s="162"/>
      <c r="FJ149" s="162"/>
      <c r="FK149" s="162"/>
      <c r="FL149" s="162"/>
      <c r="FM149" s="162"/>
      <c r="FN149" s="162"/>
      <c r="FO149" s="162"/>
      <c r="FP149" s="162"/>
      <c r="FQ149" s="162"/>
      <c r="FR149" s="162"/>
      <c r="FS149" s="162"/>
      <c r="FT149" s="162"/>
      <c r="FU149" s="162"/>
      <c r="FV149" s="162"/>
      <c r="FW149" s="162"/>
      <c r="FX149" s="162"/>
      <c r="FY149" s="162"/>
      <c r="FZ149" s="162"/>
      <c r="GA149" s="162"/>
      <c r="GB149" s="162"/>
      <c r="GC149" s="162"/>
      <c r="GD149" s="162"/>
      <c r="GE149" s="162"/>
      <c r="GF149" s="162"/>
      <c r="GG149" s="162"/>
      <c r="GH149" s="162"/>
      <c r="GI149" s="162"/>
      <c r="GJ149" s="162"/>
      <c r="GK149" s="162"/>
      <c r="GL149" s="162"/>
      <c r="GM149" s="162"/>
      <c r="GN149" s="162"/>
      <c r="GO149" s="162"/>
      <c r="GP149" s="162"/>
      <c r="GQ149" s="162"/>
      <c r="GR149" s="162"/>
      <c r="GS149" s="162"/>
      <c r="GT149" s="162"/>
      <c r="GU149" s="162"/>
      <c r="GV149" s="162"/>
      <c r="GW149" s="162"/>
      <c r="GX149" s="162"/>
      <c r="GY149" s="162"/>
      <c r="GZ149" s="162"/>
      <c r="HA149" s="162"/>
      <c r="HB149" s="162"/>
      <c r="HC149" s="162"/>
      <c r="HD149" s="162"/>
      <c r="HE149" s="162"/>
      <c r="HF149" s="162"/>
      <c r="HG149" s="162"/>
      <c r="HH149" s="162"/>
      <c r="HI149" s="162"/>
      <c r="HJ149" s="162"/>
      <c r="HK149" s="162"/>
      <c r="HL149" s="162"/>
      <c r="HM149" s="162"/>
      <c r="HN149" s="162"/>
      <c r="HO149" s="162"/>
      <c r="HP149" s="162"/>
      <c r="HQ149" s="162"/>
      <c r="HR149" s="162"/>
      <c r="HS149" s="162"/>
      <c r="HT149" s="162"/>
      <c r="HU149" s="162"/>
      <c r="HV149" s="162"/>
      <c r="HW149" s="162"/>
      <c r="HX149" s="162"/>
      <c r="HY149" s="162"/>
      <c r="HZ149" s="162"/>
      <c r="IA149" s="162"/>
      <c r="IB149" s="162"/>
      <c r="IC149" s="162"/>
      <c r="ID149" s="162"/>
      <c r="IE149" s="162"/>
      <c r="IF149" s="162"/>
      <c r="IG149" s="162"/>
      <c r="IH149" s="162"/>
      <c r="II149" s="162"/>
      <c r="IJ149" s="162"/>
      <c r="IK149" s="162"/>
      <c r="IL149" s="162"/>
    </row>
    <row r="150" spans="1:246" s="125" customFormat="1" ht="53.25" customHeight="1">
      <c r="A150" s="117">
        <f aca="true" t="shared" si="4" ref="A150:A205">A149+1</f>
        <v>2</v>
      </c>
      <c r="B150" s="86" t="s">
        <v>392</v>
      </c>
      <c r="C150" s="88" t="s">
        <v>69</v>
      </c>
      <c r="D150" s="87" t="s">
        <v>188</v>
      </c>
      <c r="E150" s="88">
        <v>450</v>
      </c>
      <c r="F150" s="79">
        <v>280</v>
      </c>
      <c r="G150" s="236" t="s">
        <v>645</v>
      </c>
      <c r="H150" s="91" t="s">
        <v>942</v>
      </c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2"/>
      <c r="AK150" s="162"/>
      <c r="AL150" s="162"/>
      <c r="AM150" s="162"/>
      <c r="AN150" s="162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2"/>
      <c r="BB150" s="162"/>
      <c r="BC150" s="162"/>
      <c r="BD150" s="162"/>
      <c r="BE150" s="162"/>
      <c r="BF150" s="162"/>
      <c r="BG150" s="162"/>
      <c r="BH150" s="162"/>
      <c r="BI150" s="162"/>
      <c r="BJ150" s="162"/>
      <c r="BK150" s="162"/>
      <c r="BL150" s="162"/>
      <c r="BM150" s="162"/>
      <c r="BN150" s="162"/>
      <c r="BO150" s="162"/>
      <c r="BP150" s="162"/>
      <c r="BQ150" s="162"/>
      <c r="BR150" s="162"/>
      <c r="BS150" s="162"/>
      <c r="BT150" s="162"/>
      <c r="BU150" s="162"/>
      <c r="BV150" s="162"/>
      <c r="BW150" s="162"/>
      <c r="BX150" s="162"/>
      <c r="BY150" s="162"/>
      <c r="BZ150" s="162"/>
      <c r="CA150" s="162"/>
      <c r="CB150" s="162"/>
      <c r="CC150" s="162"/>
      <c r="CD150" s="162"/>
      <c r="CE150" s="162"/>
      <c r="CF150" s="162"/>
      <c r="CG150" s="162"/>
      <c r="CH150" s="162"/>
      <c r="CI150" s="162"/>
      <c r="CJ150" s="162"/>
      <c r="CK150" s="162"/>
      <c r="CL150" s="162"/>
      <c r="CM150" s="162"/>
      <c r="CN150" s="162"/>
      <c r="CO150" s="162"/>
      <c r="CP150" s="162"/>
      <c r="CQ150" s="162"/>
      <c r="CR150" s="162"/>
      <c r="CS150" s="162"/>
      <c r="CT150" s="162"/>
      <c r="CU150" s="162"/>
      <c r="CV150" s="162"/>
      <c r="CW150" s="162"/>
      <c r="CX150" s="162"/>
      <c r="CY150" s="162"/>
      <c r="CZ150" s="162"/>
      <c r="DA150" s="162"/>
      <c r="DB150" s="162"/>
      <c r="DC150" s="162"/>
      <c r="DD150" s="162"/>
      <c r="DE150" s="162"/>
      <c r="DF150" s="162"/>
      <c r="DG150" s="162"/>
      <c r="DH150" s="162"/>
      <c r="DI150" s="162"/>
      <c r="DJ150" s="162"/>
      <c r="DK150" s="162"/>
      <c r="DL150" s="162"/>
      <c r="DM150" s="162"/>
      <c r="DN150" s="162"/>
      <c r="DO150" s="162"/>
      <c r="DP150" s="162"/>
      <c r="DQ150" s="162"/>
      <c r="DR150" s="162"/>
      <c r="DS150" s="162"/>
      <c r="DT150" s="162"/>
      <c r="DU150" s="162"/>
      <c r="DV150" s="162"/>
      <c r="DW150" s="162"/>
      <c r="DX150" s="162"/>
      <c r="DY150" s="162"/>
      <c r="DZ150" s="162"/>
      <c r="EA150" s="162"/>
      <c r="EB150" s="162"/>
      <c r="EC150" s="162"/>
      <c r="ED150" s="162"/>
      <c r="EE150" s="162"/>
      <c r="EF150" s="162"/>
      <c r="EG150" s="162"/>
      <c r="EH150" s="162"/>
      <c r="EI150" s="162"/>
      <c r="EJ150" s="162"/>
      <c r="EK150" s="162"/>
      <c r="EL150" s="162"/>
      <c r="EM150" s="162"/>
      <c r="EN150" s="162"/>
      <c r="EO150" s="162"/>
      <c r="EP150" s="162"/>
      <c r="EQ150" s="162"/>
      <c r="ER150" s="162"/>
      <c r="ES150" s="162"/>
      <c r="ET150" s="162"/>
      <c r="EU150" s="162"/>
      <c r="EV150" s="162"/>
      <c r="EW150" s="162"/>
      <c r="EX150" s="162"/>
      <c r="EY150" s="162"/>
      <c r="EZ150" s="162"/>
      <c r="FA150" s="162"/>
      <c r="FB150" s="162"/>
      <c r="FC150" s="162"/>
      <c r="FD150" s="162"/>
      <c r="FE150" s="162"/>
      <c r="FF150" s="162"/>
      <c r="FG150" s="162"/>
      <c r="FH150" s="162"/>
      <c r="FI150" s="162"/>
      <c r="FJ150" s="162"/>
      <c r="FK150" s="162"/>
      <c r="FL150" s="162"/>
      <c r="FM150" s="162"/>
      <c r="FN150" s="162"/>
      <c r="FO150" s="162"/>
      <c r="FP150" s="162"/>
      <c r="FQ150" s="162"/>
      <c r="FR150" s="162"/>
      <c r="FS150" s="162"/>
      <c r="FT150" s="162"/>
      <c r="FU150" s="162"/>
      <c r="FV150" s="162"/>
      <c r="FW150" s="162"/>
      <c r="FX150" s="162"/>
      <c r="FY150" s="162"/>
      <c r="FZ150" s="162"/>
      <c r="GA150" s="162"/>
      <c r="GB150" s="162"/>
      <c r="GC150" s="162"/>
      <c r="GD150" s="162"/>
      <c r="GE150" s="162"/>
      <c r="GF150" s="162"/>
      <c r="GG150" s="162"/>
      <c r="GH150" s="162"/>
      <c r="GI150" s="162"/>
      <c r="GJ150" s="162"/>
      <c r="GK150" s="162"/>
      <c r="GL150" s="162"/>
      <c r="GM150" s="162"/>
      <c r="GN150" s="162"/>
      <c r="GO150" s="162"/>
      <c r="GP150" s="162"/>
      <c r="GQ150" s="162"/>
      <c r="GR150" s="162"/>
      <c r="GS150" s="162"/>
      <c r="GT150" s="162"/>
      <c r="GU150" s="162"/>
      <c r="GV150" s="162"/>
      <c r="GW150" s="162"/>
      <c r="GX150" s="162"/>
      <c r="GY150" s="162"/>
      <c r="GZ150" s="162"/>
      <c r="HA150" s="162"/>
      <c r="HB150" s="162"/>
      <c r="HC150" s="162"/>
      <c r="HD150" s="162"/>
      <c r="HE150" s="162"/>
      <c r="HF150" s="162"/>
      <c r="HG150" s="162"/>
      <c r="HH150" s="162"/>
      <c r="HI150" s="162"/>
      <c r="HJ150" s="162"/>
      <c r="HK150" s="162"/>
      <c r="HL150" s="162"/>
      <c r="HM150" s="162"/>
      <c r="HN150" s="162"/>
      <c r="HO150" s="162"/>
      <c r="HP150" s="162"/>
      <c r="HQ150" s="162"/>
      <c r="HR150" s="162"/>
      <c r="HS150" s="162"/>
      <c r="HT150" s="162"/>
      <c r="HU150" s="162"/>
      <c r="HV150" s="162"/>
      <c r="HW150" s="162"/>
      <c r="HX150" s="162"/>
      <c r="HY150" s="162"/>
      <c r="HZ150" s="162"/>
      <c r="IA150" s="162"/>
      <c r="IB150" s="162"/>
      <c r="IC150" s="162"/>
      <c r="ID150" s="162"/>
      <c r="IE150" s="162"/>
      <c r="IF150" s="162"/>
      <c r="IG150" s="162"/>
      <c r="IH150" s="162"/>
      <c r="II150" s="162"/>
      <c r="IJ150" s="162"/>
      <c r="IK150" s="162"/>
      <c r="IL150" s="162"/>
    </row>
    <row r="151" spans="1:246" s="125" customFormat="1" ht="52.5" customHeight="1">
      <c r="A151" s="117">
        <f t="shared" si="4"/>
        <v>3</v>
      </c>
      <c r="B151" s="86" t="s">
        <v>393</v>
      </c>
      <c r="C151" s="88" t="s">
        <v>187</v>
      </c>
      <c r="D151" s="87" t="s">
        <v>188</v>
      </c>
      <c r="E151" s="84">
        <v>766</v>
      </c>
      <c r="F151" s="79">
        <v>350</v>
      </c>
      <c r="G151" s="236" t="s">
        <v>645</v>
      </c>
      <c r="H151" s="91" t="s">
        <v>942</v>
      </c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2"/>
      <c r="AA151" s="162"/>
      <c r="AB151" s="162"/>
      <c r="AC151" s="162"/>
      <c r="AD151" s="162"/>
      <c r="AE151" s="162"/>
      <c r="AF151" s="162"/>
      <c r="AG151" s="162"/>
      <c r="AH151" s="162"/>
      <c r="AI151" s="162"/>
      <c r="AJ151" s="162"/>
      <c r="AK151" s="162"/>
      <c r="AL151" s="162"/>
      <c r="AM151" s="162"/>
      <c r="AN151" s="162"/>
      <c r="AO151" s="162"/>
      <c r="AP151" s="162"/>
      <c r="AQ151" s="162"/>
      <c r="AR151" s="162"/>
      <c r="AS151" s="162"/>
      <c r="AT151" s="162"/>
      <c r="AU151" s="162"/>
      <c r="AV151" s="162"/>
      <c r="AW151" s="162"/>
      <c r="AX151" s="162"/>
      <c r="AY151" s="162"/>
      <c r="AZ151" s="162"/>
      <c r="BA151" s="162"/>
      <c r="BB151" s="162"/>
      <c r="BC151" s="162"/>
      <c r="BD151" s="162"/>
      <c r="BE151" s="162"/>
      <c r="BF151" s="162"/>
      <c r="BG151" s="162"/>
      <c r="BH151" s="162"/>
      <c r="BI151" s="162"/>
      <c r="BJ151" s="162"/>
      <c r="BK151" s="162"/>
      <c r="BL151" s="162"/>
      <c r="BM151" s="162"/>
      <c r="BN151" s="162"/>
      <c r="BO151" s="162"/>
      <c r="BP151" s="162"/>
      <c r="BQ151" s="162"/>
      <c r="BR151" s="162"/>
      <c r="BS151" s="162"/>
      <c r="BT151" s="162"/>
      <c r="BU151" s="162"/>
      <c r="BV151" s="162"/>
      <c r="BW151" s="162"/>
      <c r="BX151" s="162"/>
      <c r="BY151" s="162"/>
      <c r="BZ151" s="162"/>
      <c r="CA151" s="162"/>
      <c r="CB151" s="162"/>
      <c r="CC151" s="162"/>
      <c r="CD151" s="162"/>
      <c r="CE151" s="162"/>
      <c r="CF151" s="162"/>
      <c r="CG151" s="162"/>
      <c r="CH151" s="162"/>
      <c r="CI151" s="162"/>
      <c r="CJ151" s="162"/>
      <c r="CK151" s="162"/>
      <c r="CL151" s="162"/>
      <c r="CM151" s="162"/>
      <c r="CN151" s="162"/>
      <c r="CO151" s="162"/>
      <c r="CP151" s="162"/>
      <c r="CQ151" s="162"/>
      <c r="CR151" s="162"/>
      <c r="CS151" s="162"/>
      <c r="CT151" s="162"/>
      <c r="CU151" s="162"/>
      <c r="CV151" s="162"/>
      <c r="CW151" s="162"/>
      <c r="CX151" s="162"/>
      <c r="CY151" s="162"/>
      <c r="CZ151" s="162"/>
      <c r="DA151" s="162"/>
      <c r="DB151" s="162"/>
      <c r="DC151" s="162"/>
      <c r="DD151" s="162"/>
      <c r="DE151" s="162"/>
      <c r="DF151" s="162"/>
      <c r="DG151" s="162"/>
      <c r="DH151" s="162"/>
      <c r="DI151" s="162"/>
      <c r="DJ151" s="162"/>
      <c r="DK151" s="162"/>
      <c r="DL151" s="162"/>
      <c r="DM151" s="162"/>
      <c r="DN151" s="162"/>
      <c r="DO151" s="162"/>
      <c r="DP151" s="162"/>
      <c r="DQ151" s="162"/>
      <c r="DR151" s="162"/>
      <c r="DS151" s="162"/>
      <c r="DT151" s="162"/>
      <c r="DU151" s="162"/>
      <c r="DV151" s="162"/>
      <c r="DW151" s="162"/>
      <c r="DX151" s="162"/>
      <c r="DY151" s="162"/>
      <c r="DZ151" s="162"/>
      <c r="EA151" s="162"/>
      <c r="EB151" s="162"/>
      <c r="EC151" s="162"/>
      <c r="ED151" s="162"/>
      <c r="EE151" s="162"/>
      <c r="EF151" s="162"/>
      <c r="EG151" s="162"/>
      <c r="EH151" s="162"/>
      <c r="EI151" s="162"/>
      <c r="EJ151" s="162"/>
      <c r="EK151" s="162"/>
      <c r="EL151" s="162"/>
      <c r="EM151" s="162"/>
      <c r="EN151" s="162"/>
      <c r="EO151" s="162"/>
      <c r="EP151" s="162"/>
      <c r="EQ151" s="162"/>
      <c r="ER151" s="162"/>
      <c r="ES151" s="162"/>
      <c r="ET151" s="162"/>
      <c r="EU151" s="162"/>
      <c r="EV151" s="162"/>
      <c r="EW151" s="162"/>
      <c r="EX151" s="162"/>
      <c r="EY151" s="162"/>
      <c r="EZ151" s="162"/>
      <c r="FA151" s="162"/>
      <c r="FB151" s="162"/>
      <c r="FC151" s="162"/>
      <c r="FD151" s="162"/>
      <c r="FE151" s="162"/>
      <c r="FF151" s="162"/>
      <c r="FG151" s="162"/>
      <c r="FH151" s="162"/>
      <c r="FI151" s="162"/>
      <c r="FJ151" s="162"/>
      <c r="FK151" s="162"/>
      <c r="FL151" s="162"/>
      <c r="FM151" s="162"/>
      <c r="FN151" s="162"/>
      <c r="FO151" s="162"/>
      <c r="FP151" s="162"/>
      <c r="FQ151" s="162"/>
      <c r="FR151" s="162"/>
      <c r="FS151" s="162"/>
      <c r="FT151" s="162"/>
      <c r="FU151" s="162"/>
      <c r="FV151" s="162"/>
      <c r="FW151" s="162"/>
      <c r="FX151" s="162"/>
      <c r="FY151" s="162"/>
      <c r="FZ151" s="162"/>
      <c r="GA151" s="162"/>
      <c r="GB151" s="162"/>
      <c r="GC151" s="162"/>
      <c r="GD151" s="162"/>
      <c r="GE151" s="162"/>
      <c r="GF151" s="162"/>
      <c r="GG151" s="162"/>
      <c r="GH151" s="162"/>
      <c r="GI151" s="162"/>
      <c r="GJ151" s="162"/>
      <c r="GK151" s="162"/>
      <c r="GL151" s="162"/>
      <c r="GM151" s="162"/>
      <c r="GN151" s="162"/>
      <c r="GO151" s="162"/>
      <c r="GP151" s="162"/>
      <c r="GQ151" s="162"/>
      <c r="GR151" s="162"/>
      <c r="GS151" s="162"/>
      <c r="GT151" s="162"/>
      <c r="GU151" s="162"/>
      <c r="GV151" s="162"/>
      <c r="GW151" s="162"/>
      <c r="GX151" s="162"/>
      <c r="GY151" s="162"/>
      <c r="GZ151" s="162"/>
      <c r="HA151" s="162"/>
      <c r="HB151" s="162"/>
      <c r="HC151" s="162"/>
      <c r="HD151" s="162"/>
      <c r="HE151" s="162"/>
      <c r="HF151" s="162"/>
      <c r="HG151" s="162"/>
      <c r="HH151" s="162"/>
      <c r="HI151" s="162"/>
      <c r="HJ151" s="162"/>
      <c r="HK151" s="162"/>
      <c r="HL151" s="162"/>
      <c r="HM151" s="162"/>
      <c r="HN151" s="162"/>
      <c r="HO151" s="162"/>
      <c r="HP151" s="162"/>
      <c r="HQ151" s="162"/>
      <c r="HR151" s="162"/>
      <c r="HS151" s="162"/>
      <c r="HT151" s="162"/>
      <c r="HU151" s="162"/>
      <c r="HV151" s="162"/>
      <c r="HW151" s="162"/>
      <c r="HX151" s="162"/>
      <c r="HY151" s="162"/>
      <c r="HZ151" s="162"/>
      <c r="IA151" s="162"/>
      <c r="IB151" s="162"/>
      <c r="IC151" s="162"/>
      <c r="ID151" s="162"/>
      <c r="IE151" s="162"/>
      <c r="IF151" s="162"/>
      <c r="IG151" s="162"/>
      <c r="IH151" s="162"/>
      <c r="II151" s="162"/>
      <c r="IJ151" s="162"/>
      <c r="IK151" s="162"/>
      <c r="IL151" s="162"/>
    </row>
    <row r="152" spans="1:8" ht="52.5" customHeight="1">
      <c r="A152" s="117">
        <f t="shared" si="4"/>
        <v>4</v>
      </c>
      <c r="B152" s="86" t="s">
        <v>394</v>
      </c>
      <c r="C152" s="88" t="s">
        <v>301</v>
      </c>
      <c r="D152" s="85" t="s">
        <v>190</v>
      </c>
      <c r="E152" s="84">
        <v>597</v>
      </c>
      <c r="F152" s="79">
        <v>328.35</v>
      </c>
      <c r="G152" s="236" t="s">
        <v>645</v>
      </c>
      <c r="H152" s="91" t="s">
        <v>947</v>
      </c>
    </row>
    <row r="153" spans="1:8" ht="54" customHeight="1">
      <c r="A153" s="117">
        <f t="shared" si="4"/>
        <v>5</v>
      </c>
      <c r="B153" s="86" t="s">
        <v>282</v>
      </c>
      <c r="C153" s="88" t="s">
        <v>301</v>
      </c>
      <c r="D153" s="85" t="s">
        <v>190</v>
      </c>
      <c r="E153" s="88">
        <v>310</v>
      </c>
      <c r="F153" s="79">
        <v>170.5</v>
      </c>
      <c r="G153" s="236" t="s">
        <v>645</v>
      </c>
      <c r="H153" s="91" t="s">
        <v>942</v>
      </c>
    </row>
    <row r="154" spans="1:8" ht="54.75" customHeight="1">
      <c r="A154" s="117">
        <f t="shared" si="4"/>
        <v>6</v>
      </c>
      <c r="B154" s="86" t="s">
        <v>257</v>
      </c>
      <c r="C154" s="88" t="s">
        <v>69</v>
      </c>
      <c r="D154" s="85" t="s">
        <v>190</v>
      </c>
      <c r="E154" s="88">
        <v>620</v>
      </c>
      <c r="F154" s="79">
        <v>342.8</v>
      </c>
      <c r="G154" s="236" t="s">
        <v>645</v>
      </c>
      <c r="H154" s="91" t="s">
        <v>942</v>
      </c>
    </row>
    <row r="155" spans="1:246" s="125" customFormat="1" ht="30" customHeight="1">
      <c r="A155" s="117">
        <f t="shared" si="4"/>
        <v>7</v>
      </c>
      <c r="B155" s="86" t="s">
        <v>395</v>
      </c>
      <c r="C155" s="88" t="s">
        <v>301</v>
      </c>
      <c r="D155" s="85" t="s">
        <v>371</v>
      </c>
      <c r="E155" s="88">
        <v>420</v>
      </c>
      <c r="F155" s="79">
        <v>231.00000000000003</v>
      </c>
      <c r="G155" s="236" t="s">
        <v>978</v>
      </c>
      <c r="H155" s="91" t="s">
        <v>943</v>
      </c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  <c r="AA155" s="162"/>
      <c r="AB155" s="162"/>
      <c r="AC155" s="162"/>
      <c r="AD155" s="162"/>
      <c r="AE155" s="162"/>
      <c r="AF155" s="162"/>
      <c r="AG155" s="162"/>
      <c r="AH155" s="162"/>
      <c r="AI155" s="162"/>
      <c r="AJ155" s="162"/>
      <c r="AK155" s="162"/>
      <c r="AL155" s="162"/>
      <c r="AM155" s="162"/>
      <c r="AN155" s="162"/>
      <c r="AO155" s="162"/>
      <c r="AP155" s="162"/>
      <c r="AQ155" s="162"/>
      <c r="AR155" s="162"/>
      <c r="AS155" s="162"/>
      <c r="AT155" s="162"/>
      <c r="AU155" s="162"/>
      <c r="AV155" s="162"/>
      <c r="AW155" s="162"/>
      <c r="AX155" s="162"/>
      <c r="AY155" s="162"/>
      <c r="AZ155" s="162"/>
      <c r="BA155" s="162"/>
      <c r="BB155" s="162"/>
      <c r="BC155" s="162"/>
      <c r="BD155" s="162"/>
      <c r="BE155" s="162"/>
      <c r="BF155" s="162"/>
      <c r="BG155" s="162"/>
      <c r="BH155" s="162"/>
      <c r="BI155" s="162"/>
      <c r="BJ155" s="162"/>
      <c r="BK155" s="162"/>
      <c r="BL155" s="162"/>
      <c r="BM155" s="162"/>
      <c r="BN155" s="162"/>
      <c r="BO155" s="162"/>
      <c r="BP155" s="162"/>
      <c r="BQ155" s="162"/>
      <c r="BR155" s="162"/>
      <c r="BS155" s="162"/>
      <c r="BT155" s="162"/>
      <c r="BU155" s="162"/>
      <c r="BV155" s="162"/>
      <c r="BW155" s="162"/>
      <c r="BX155" s="162"/>
      <c r="BY155" s="162"/>
      <c r="BZ155" s="162"/>
      <c r="CA155" s="162"/>
      <c r="CB155" s="162"/>
      <c r="CC155" s="162"/>
      <c r="CD155" s="162"/>
      <c r="CE155" s="162"/>
      <c r="CF155" s="162"/>
      <c r="CG155" s="162"/>
      <c r="CH155" s="162"/>
      <c r="CI155" s="162"/>
      <c r="CJ155" s="162"/>
      <c r="CK155" s="162"/>
      <c r="CL155" s="162"/>
      <c r="CM155" s="162"/>
      <c r="CN155" s="162"/>
      <c r="CO155" s="162"/>
      <c r="CP155" s="162"/>
      <c r="CQ155" s="162"/>
      <c r="CR155" s="162"/>
      <c r="CS155" s="162"/>
      <c r="CT155" s="162"/>
      <c r="CU155" s="162"/>
      <c r="CV155" s="162"/>
      <c r="CW155" s="162"/>
      <c r="CX155" s="162"/>
      <c r="CY155" s="162"/>
      <c r="CZ155" s="162"/>
      <c r="DA155" s="162"/>
      <c r="DB155" s="162"/>
      <c r="DC155" s="162"/>
      <c r="DD155" s="162"/>
      <c r="DE155" s="162"/>
      <c r="DF155" s="162"/>
      <c r="DG155" s="162"/>
      <c r="DH155" s="162"/>
      <c r="DI155" s="162"/>
      <c r="DJ155" s="162"/>
      <c r="DK155" s="162"/>
      <c r="DL155" s="162"/>
      <c r="DM155" s="162"/>
      <c r="DN155" s="162"/>
      <c r="DO155" s="162"/>
      <c r="DP155" s="162"/>
      <c r="DQ155" s="162"/>
      <c r="DR155" s="162"/>
      <c r="DS155" s="162"/>
      <c r="DT155" s="162"/>
      <c r="DU155" s="162"/>
      <c r="DV155" s="162"/>
      <c r="DW155" s="162"/>
      <c r="DX155" s="162"/>
      <c r="DY155" s="162"/>
      <c r="DZ155" s="162"/>
      <c r="EA155" s="162"/>
      <c r="EB155" s="162"/>
      <c r="EC155" s="162"/>
      <c r="ED155" s="162"/>
      <c r="EE155" s="162"/>
      <c r="EF155" s="162"/>
      <c r="EG155" s="162"/>
      <c r="EH155" s="162"/>
      <c r="EI155" s="162"/>
      <c r="EJ155" s="162"/>
      <c r="EK155" s="162"/>
      <c r="EL155" s="162"/>
      <c r="EM155" s="162"/>
      <c r="EN155" s="162"/>
      <c r="EO155" s="162"/>
      <c r="EP155" s="162"/>
      <c r="EQ155" s="162"/>
      <c r="ER155" s="162"/>
      <c r="ES155" s="162"/>
      <c r="ET155" s="162"/>
      <c r="EU155" s="162"/>
      <c r="EV155" s="162"/>
      <c r="EW155" s="162"/>
      <c r="EX155" s="162"/>
      <c r="EY155" s="162"/>
      <c r="EZ155" s="162"/>
      <c r="FA155" s="162"/>
      <c r="FB155" s="162"/>
      <c r="FC155" s="162"/>
      <c r="FD155" s="162"/>
      <c r="FE155" s="162"/>
      <c r="FF155" s="162"/>
      <c r="FG155" s="162"/>
      <c r="FH155" s="162"/>
      <c r="FI155" s="162"/>
      <c r="FJ155" s="162"/>
      <c r="FK155" s="162"/>
      <c r="FL155" s="162"/>
      <c r="FM155" s="162"/>
      <c r="FN155" s="162"/>
      <c r="FO155" s="162"/>
      <c r="FP155" s="162"/>
      <c r="FQ155" s="162"/>
      <c r="FR155" s="162"/>
      <c r="FS155" s="162"/>
      <c r="FT155" s="162"/>
      <c r="FU155" s="162"/>
      <c r="FV155" s="162"/>
      <c r="FW155" s="162"/>
      <c r="FX155" s="162"/>
      <c r="FY155" s="162"/>
      <c r="FZ155" s="162"/>
      <c r="GA155" s="162"/>
      <c r="GB155" s="162"/>
      <c r="GC155" s="162"/>
      <c r="GD155" s="162"/>
      <c r="GE155" s="162"/>
      <c r="GF155" s="162"/>
      <c r="GG155" s="162"/>
      <c r="GH155" s="162"/>
      <c r="GI155" s="162"/>
      <c r="GJ155" s="162"/>
      <c r="GK155" s="162"/>
      <c r="GL155" s="162"/>
      <c r="GM155" s="162"/>
      <c r="GN155" s="162"/>
      <c r="GO155" s="162"/>
      <c r="GP155" s="162"/>
      <c r="GQ155" s="162"/>
      <c r="GR155" s="162"/>
      <c r="GS155" s="162"/>
      <c r="GT155" s="162"/>
      <c r="GU155" s="162"/>
      <c r="GV155" s="162"/>
      <c r="GW155" s="162"/>
      <c r="GX155" s="162"/>
      <c r="GY155" s="162"/>
      <c r="GZ155" s="162"/>
      <c r="HA155" s="162"/>
      <c r="HB155" s="162"/>
      <c r="HC155" s="162"/>
      <c r="HD155" s="162"/>
      <c r="HE155" s="162"/>
      <c r="HF155" s="162"/>
      <c r="HG155" s="162"/>
      <c r="HH155" s="162"/>
      <c r="HI155" s="162"/>
      <c r="HJ155" s="162"/>
      <c r="HK155" s="162"/>
      <c r="HL155" s="162"/>
      <c r="HM155" s="162"/>
      <c r="HN155" s="162"/>
      <c r="HO155" s="162"/>
      <c r="HP155" s="162"/>
      <c r="HQ155" s="162"/>
      <c r="HR155" s="162"/>
      <c r="HS155" s="162"/>
      <c r="HT155" s="162"/>
      <c r="HU155" s="162"/>
      <c r="HV155" s="162"/>
      <c r="HW155" s="162"/>
      <c r="HX155" s="162"/>
      <c r="HY155" s="162"/>
      <c r="HZ155" s="162"/>
      <c r="IA155" s="162"/>
      <c r="IB155" s="162"/>
      <c r="IC155" s="162"/>
      <c r="ID155" s="162"/>
      <c r="IE155" s="162"/>
      <c r="IF155" s="162"/>
      <c r="IG155" s="162"/>
      <c r="IH155" s="162"/>
      <c r="II155" s="162"/>
      <c r="IJ155" s="162"/>
      <c r="IK155" s="162"/>
      <c r="IL155" s="162"/>
    </row>
    <row r="156" spans="1:8" ht="30" customHeight="1">
      <c r="A156" s="117">
        <f t="shared" si="4"/>
        <v>8</v>
      </c>
      <c r="B156" s="86" t="s">
        <v>396</v>
      </c>
      <c r="C156" s="88" t="s">
        <v>301</v>
      </c>
      <c r="D156" s="85" t="s">
        <v>371</v>
      </c>
      <c r="E156" s="88">
        <v>420</v>
      </c>
      <c r="F156" s="79">
        <v>231.00000000000003</v>
      </c>
      <c r="G156" s="236" t="s">
        <v>978</v>
      </c>
      <c r="H156" s="91" t="s">
        <v>943</v>
      </c>
    </row>
    <row r="157" spans="1:246" s="125" customFormat="1" ht="45" customHeight="1">
      <c r="A157" s="117">
        <f t="shared" si="4"/>
        <v>9</v>
      </c>
      <c r="B157" s="86" t="s">
        <v>973</v>
      </c>
      <c r="C157" s="88" t="s">
        <v>301</v>
      </c>
      <c r="D157" s="87" t="s">
        <v>371</v>
      </c>
      <c r="E157" s="88">
        <v>420</v>
      </c>
      <c r="F157" s="79">
        <v>231.00000000000003</v>
      </c>
      <c r="G157" s="236" t="s">
        <v>978</v>
      </c>
      <c r="H157" s="91" t="s">
        <v>943</v>
      </c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  <c r="Z157" s="162"/>
      <c r="AA157" s="162"/>
      <c r="AB157" s="162"/>
      <c r="AC157" s="162"/>
      <c r="AD157" s="162"/>
      <c r="AE157" s="162"/>
      <c r="AF157" s="162"/>
      <c r="AG157" s="162"/>
      <c r="AH157" s="162"/>
      <c r="AI157" s="162"/>
      <c r="AJ157" s="162"/>
      <c r="AK157" s="162"/>
      <c r="AL157" s="162"/>
      <c r="AM157" s="162"/>
      <c r="AN157" s="162"/>
      <c r="AO157" s="162"/>
      <c r="AP157" s="162"/>
      <c r="AQ157" s="162"/>
      <c r="AR157" s="162"/>
      <c r="AS157" s="162"/>
      <c r="AT157" s="162"/>
      <c r="AU157" s="162"/>
      <c r="AV157" s="162"/>
      <c r="AW157" s="162"/>
      <c r="AX157" s="162"/>
      <c r="AY157" s="162"/>
      <c r="AZ157" s="162"/>
      <c r="BA157" s="162"/>
      <c r="BB157" s="162"/>
      <c r="BC157" s="162"/>
      <c r="BD157" s="162"/>
      <c r="BE157" s="162"/>
      <c r="BF157" s="162"/>
      <c r="BG157" s="162"/>
      <c r="BH157" s="162"/>
      <c r="BI157" s="162"/>
      <c r="BJ157" s="162"/>
      <c r="BK157" s="162"/>
      <c r="BL157" s="162"/>
      <c r="BM157" s="162"/>
      <c r="BN157" s="162"/>
      <c r="BO157" s="162"/>
      <c r="BP157" s="162"/>
      <c r="BQ157" s="162"/>
      <c r="BR157" s="162"/>
      <c r="BS157" s="162"/>
      <c r="BT157" s="162"/>
      <c r="BU157" s="162"/>
      <c r="BV157" s="162"/>
      <c r="BW157" s="162"/>
      <c r="BX157" s="162"/>
      <c r="BY157" s="162"/>
      <c r="BZ157" s="162"/>
      <c r="CA157" s="162"/>
      <c r="CB157" s="162"/>
      <c r="CC157" s="162"/>
      <c r="CD157" s="162"/>
      <c r="CE157" s="162"/>
      <c r="CF157" s="162"/>
      <c r="CG157" s="162"/>
      <c r="CH157" s="162"/>
      <c r="CI157" s="162"/>
      <c r="CJ157" s="162"/>
      <c r="CK157" s="162"/>
      <c r="CL157" s="162"/>
      <c r="CM157" s="162"/>
      <c r="CN157" s="162"/>
      <c r="CO157" s="162"/>
      <c r="CP157" s="162"/>
      <c r="CQ157" s="162"/>
      <c r="CR157" s="162"/>
      <c r="CS157" s="162"/>
      <c r="CT157" s="162"/>
      <c r="CU157" s="162"/>
      <c r="CV157" s="162"/>
      <c r="CW157" s="162"/>
      <c r="CX157" s="162"/>
      <c r="CY157" s="162"/>
      <c r="CZ157" s="162"/>
      <c r="DA157" s="162"/>
      <c r="DB157" s="162"/>
      <c r="DC157" s="162"/>
      <c r="DD157" s="162"/>
      <c r="DE157" s="162"/>
      <c r="DF157" s="162"/>
      <c r="DG157" s="162"/>
      <c r="DH157" s="162"/>
      <c r="DI157" s="162"/>
      <c r="DJ157" s="162"/>
      <c r="DK157" s="162"/>
      <c r="DL157" s="162"/>
      <c r="DM157" s="162"/>
      <c r="DN157" s="162"/>
      <c r="DO157" s="162"/>
      <c r="DP157" s="162"/>
      <c r="DQ157" s="162"/>
      <c r="DR157" s="162"/>
      <c r="DS157" s="162"/>
      <c r="DT157" s="162"/>
      <c r="DU157" s="162"/>
      <c r="DV157" s="162"/>
      <c r="DW157" s="162"/>
      <c r="DX157" s="162"/>
      <c r="DY157" s="162"/>
      <c r="DZ157" s="162"/>
      <c r="EA157" s="162"/>
      <c r="EB157" s="162"/>
      <c r="EC157" s="162"/>
      <c r="ED157" s="162"/>
      <c r="EE157" s="162"/>
      <c r="EF157" s="162"/>
      <c r="EG157" s="162"/>
      <c r="EH157" s="162"/>
      <c r="EI157" s="162"/>
      <c r="EJ157" s="162"/>
      <c r="EK157" s="162"/>
      <c r="EL157" s="162"/>
      <c r="EM157" s="162"/>
      <c r="EN157" s="162"/>
      <c r="EO157" s="162"/>
      <c r="EP157" s="162"/>
      <c r="EQ157" s="162"/>
      <c r="ER157" s="162"/>
      <c r="ES157" s="162"/>
      <c r="ET157" s="162"/>
      <c r="EU157" s="162"/>
      <c r="EV157" s="162"/>
      <c r="EW157" s="162"/>
      <c r="EX157" s="162"/>
      <c r="EY157" s="162"/>
      <c r="EZ157" s="162"/>
      <c r="FA157" s="162"/>
      <c r="FB157" s="162"/>
      <c r="FC157" s="162"/>
      <c r="FD157" s="162"/>
      <c r="FE157" s="162"/>
      <c r="FF157" s="162"/>
      <c r="FG157" s="162"/>
      <c r="FH157" s="162"/>
      <c r="FI157" s="162"/>
      <c r="FJ157" s="162"/>
      <c r="FK157" s="162"/>
      <c r="FL157" s="162"/>
      <c r="FM157" s="162"/>
      <c r="FN157" s="162"/>
      <c r="FO157" s="162"/>
      <c r="FP157" s="162"/>
      <c r="FQ157" s="162"/>
      <c r="FR157" s="162"/>
      <c r="FS157" s="162"/>
      <c r="FT157" s="162"/>
      <c r="FU157" s="162"/>
      <c r="FV157" s="162"/>
      <c r="FW157" s="162"/>
      <c r="FX157" s="162"/>
      <c r="FY157" s="162"/>
      <c r="FZ157" s="162"/>
      <c r="GA157" s="162"/>
      <c r="GB157" s="162"/>
      <c r="GC157" s="162"/>
      <c r="GD157" s="162"/>
      <c r="GE157" s="162"/>
      <c r="GF157" s="162"/>
      <c r="GG157" s="162"/>
      <c r="GH157" s="162"/>
      <c r="GI157" s="162"/>
      <c r="GJ157" s="162"/>
      <c r="GK157" s="162"/>
      <c r="GL157" s="162"/>
      <c r="GM157" s="162"/>
      <c r="GN157" s="162"/>
      <c r="GO157" s="162"/>
      <c r="GP157" s="162"/>
      <c r="GQ157" s="162"/>
      <c r="GR157" s="162"/>
      <c r="GS157" s="162"/>
      <c r="GT157" s="162"/>
      <c r="GU157" s="162"/>
      <c r="GV157" s="162"/>
      <c r="GW157" s="162"/>
      <c r="GX157" s="162"/>
      <c r="GY157" s="162"/>
      <c r="GZ157" s="162"/>
      <c r="HA157" s="162"/>
      <c r="HB157" s="162"/>
      <c r="HC157" s="162"/>
      <c r="HD157" s="162"/>
      <c r="HE157" s="162"/>
      <c r="HF157" s="162"/>
      <c r="HG157" s="162"/>
      <c r="HH157" s="162"/>
      <c r="HI157" s="162"/>
      <c r="HJ157" s="162"/>
      <c r="HK157" s="162"/>
      <c r="HL157" s="162"/>
      <c r="HM157" s="162"/>
      <c r="HN157" s="162"/>
      <c r="HO157" s="162"/>
      <c r="HP157" s="162"/>
      <c r="HQ157" s="162"/>
      <c r="HR157" s="162"/>
      <c r="HS157" s="162"/>
      <c r="HT157" s="162"/>
      <c r="HU157" s="162"/>
      <c r="HV157" s="162"/>
      <c r="HW157" s="162"/>
      <c r="HX157" s="162"/>
      <c r="HY157" s="162"/>
      <c r="HZ157" s="162"/>
      <c r="IA157" s="162"/>
      <c r="IB157" s="162"/>
      <c r="IC157" s="162"/>
      <c r="ID157" s="162"/>
      <c r="IE157" s="162"/>
      <c r="IF157" s="162"/>
      <c r="IG157" s="162"/>
      <c r="IH157" s="162"/>
      <c r="II157" s="162"/>
      <c r="IJ157" s="162"/>
      <c r="IK157" s="162"/>
      <c r="IL157" s="162"/>
    </row>
    <row r="158" spans="1:246" s="125" customFormat="1" ht="30" customHeight="1">
      <c r="A158" s="117">
        <f t="shared" si="4"/>
        <v>10</v>
      </c>
      <c r="B158" s="136" t="s">
        <v>397</v>
      </c>
      <c r="C158" s="88" t="s">
        <v>160</v>
      </c>
      <c r="D158" s="87" t="s">
        <v>189</v>
      </c>
      <c r="E158" s="84">
        <v>760</v>
      </c>
      <c r="F158" s="80">
        <f>E158*0.55</f>
        <v>418.00000000000006</v>
      </c>
      <c r="G158" s="236" t="s">
        <v>980</v>
      </c>
      <c r="H158" s="91" t="s">
        <v>950</v>
      </c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  <c r="AA158" s="162"/>
      <c r="AB158" s="162"/>
      <c r="AC158" s="162"/>
      <c r="AD158" s="162"/>
      <c r="AE158" s="162"/>
      <c r="AF158" s="162"/>
      <c r="AG158" s="162"/>
      <c r="AH158" s="162"/>
      <c r="AI158" s="162"/>
      <c r="AJ158" s="162"/>
      <c r="AK158" s="162"/>
      <c r="AL158" s="162"/>
      <c r="AM158" s="162"/>
      <c r="AN158" s="162"/>
      <c r="AO158" s="162"/>
      <c r="AP158" s="162"/>
      <c r="AQ158" s="162"/>
      <c r="AR158" s="162"/>
      <c r="AS158" s="162"/>
      <c r="AT158" s="162"/>
      <c r="AU158" s="162"/>
      <c r="AV158" s="162"/>
      <c r="AW158" s="162"/>
      <c r="AX158" s="162"/>
      <c r="AY158" s="162"/>
      <c r="AZ158" s="162"/>
      <c r="BA158" s="162"/>
      <c r="BB158" s="162"/>
      <c r="BC158" s="162"/>
      <c r="BD158" s="162"/>
      <c r="BE158" s="162"/>
      <c r="BF158" s="162"/>
      <c r="BG158" s="162"/>
      <c r="BH158" s="162"/>
      <c r="BI158" s="162"/>
      <c r="BJ158" s="162"/>
      <c r="BK158" s="162"/>
      <c r="BL158" s="162"/>
      <c r="BM158" s="162"/>
      <c r="BN158" s="162"/>
      <c r="BO158" s="162"/>
      <c r="BP158" s="162"/>
      <c r="BQ158" s="162"/>
      <c r="BR158" s="162"/>
      <c r="BS158" s="162"/>
      <c r="BT158" s="162"/>
      <c r="BU158" s="162"/>
      <c r="BV158" s="162"/>
      <c r="BW158" s="162"/>
      <c r="BX158" s="162"/>
      <c r="BY158" s="162"/>
      <c r="BZ158" s="162"/>
      <c r="CA158" s="162"/>
      <c r="CB158" s="162"/>
      <c r="CC158" s="162"/>
      <c r="CD158" s="162"/>
      <c r="CE158" s="162"/>
      <c r="CF158" s="162"/>
      <c r="CG158" s="162"/>
      <c r="CH158" s="162"/>
      <c r="CI158" s="162"/>
      <c r="CJ158" s="162"/>
      <c r="CK158" s="162"/>
      <c r="CL158" s="162"/>
      <c r="CM158" s="162"/>
      <c r="CN158" s="162"/>
      <c r="CO158" s="162"/>
      <c r="CP158" s="162"/>
      <c r="CQ158" s="162"/>
      <c r="CR158" s="162"/>
      <c r="CS158" s="162"/>
      <c r="CT158" s="162"/>
      <c r="CU158" s="162"/>
      <c r="CV158" s="162"/>
      <c r="CW158" s="162"/>
      <c r="CX158" s="162"/>
      <c r="CY158" s="162"/>
      <c r="CZ158" s="162"/>
      <c r="DA158" s="162"/>
      <c r="DB158" s="162"/>
      <c r="DC158" s="162"/>
      <c r="DD158" s="162"/>
      <c r="DE158" s="162"/>
      <c r="DF158" s="162"/>
      <c r="DG158" s="162"/>
      <c r="DH158" s="162"/>
      <c r="DI158" s="162"/>
      <c r="DJ158" s="162"/>
      <c r="DK158" s="162"/>
      <c r="DL158" s="162"/>
      <c r="DM158" s="162"/>
      <c r="DN158" s="162"/>
      <c r="DO158" s="162"/>
      <c r="DP158" s="162"/>
      <c r="DQ158" s="162"/>
      <c r="DR158" s="162"/>
      <c r="DS158" s="162"/>
      <c r="DT158" s="162"/>
      <c r="DU158" s="162"/>
      <c r="DV158" s="162"/>
      <c r="DW158" s="162"/>
      <c r="DX158" s="162"/>
      <c r="DY158" s="162"/>
      <c r="DZ158" s="162"/>
      <c r="EA158" s="162"/>
      <c r="EB158" s="162"/>
      <c r="EC158" s="162"/>
      <c r="ED158" s="162"/>
      <c r="EE158" s="162"/>
      <c r="EF158" s="162"/>
      <c r="EG158" s="162"/>
      <c r="EH158" s="162"/>
      <c r="EI158" s="162"/>
      <c r="EJ158" s="162"/>
      <c r="EK158" s="162"/>
      <c r="EL158" s="162"/>
      <c r="EM158" s="162"/>
      <c r="EN158" s="162"/>
      <c r="EO158" s="162"/>
      <c r="EP158" s="162"/>
      <c r="EQ158" s="162"/>
      <c r="ER158" s="162"/>
      <c r="ES158" s="162"/>
      <c r="ET158" s="162"/>
      <c r="EU158" s="162"/>
      <c r="EV158" s="162"/>
      <c r="EW158" s="162"/>
      <c r="EX158" s="162"/>
      <c r="EY158" s="162"/>
      <c r="EZ158" s="162"/>
      <c r="FA158" s="162"/>
      <c r="FB158" s="162"/>
      <c r="FC158" s="162"/>
      <c r="FD158" s="162"/>
      <c r="FE158" s="162"/>
      <c r="FF158" s="162"/>
      <c r="FG158" s="162"/>
      <c r="FH158" s="162"/>
      <c r="FI158" s="162"/>
      <c r="FJ158" s="162"/>
      <c r="FK158" s="162"/>
      <c r="FL158" s="162"/>
      <c r="FM158" s="162"/>
      <c r="FN158" s="162"/>
      <c r="FO158" s="162"/>
      <c r="FP158" s="162"/>
      <c r="FQ158" s="162"/>
      <c r="FR158" s="162"/>
      <c r="FS158" s="162"/>
      <c r="FT158" s="162"/>
      <c r="FU158" s="162"/>
      <c r="FV158" s="162"/>
      <c r="FW158" s="162"/>
      <c r="FX158" s="162"/>
      <c r="FY158" s="162"/>
      <c r="FZ158" s="162"/>
      <c r="GA158" s="162"/>
      <c r="GB158" s="162"/>
      <c r="GC158" s="162"/>
      <c r="GD158" s="162"/>
      <c r="GE158" s="162"/>
      <c r="GF158" s="162"/>
      <c r="GG158" s="162"/>
      <c r="GH158" s="162"/>
      <c r="GI158" s="162"/>
      <c r="GJ158" s="162"/>
      <c r="GK158" s="162"/>
      <c r="GL158" s="162"/>
      <c r="GM158" s="162"/>
      <c r="GN158" s="162"/>
      <c r="GO158" s="162"/>
      <c r="GP158" s="162"/>
      <c r="GQ158" s="162"/>
      <c r="GR158" s="162"/>
      <c r="GS158" s="162"/>
      <c r="GT158" s="162"/>
      <c r="GU158" s="162"/>
      <c r="GV158" s="162"/>
      <c r="GW158" s="162"/>
      <c r="GX158" s="162"/>
      <c r="GY158" s="162"/>
      <c r="GZ158" s="162"/>
      <c r="HA158" s="162"/>
      <c r="HB158" s="162"/>
      <c r="HC158" s="162"/>
      <c r="HD158" s="162"/>
      <c r="HE158" s="162"/>
      <c r="HF158" s="162"/>
      <c r="HG158" s="162"/>
      <c r="HH158" s="162"/>
      <c r="HI158" s="162"/>
      <c r="HJ158" s="162"/>
      <c r="HK158" s="162"/>
      <c r="HL158" s="162"/>
      <c r="HM158" s="162"/>
      <c r="HN158" s="162"/>
      <c r="HO158" s="162"/>
      <c r="HP158" s="162"/>
      <c r="HQ158" s="162"/>
      <c r="HR158" s="162"/>
      <c r="HS158" s="162"/>
      <c r="HT158" s="162"/>
      <c r="HU158" s="162"/>
      <c r="HV158" s="162"/>
      <c r="HW158" s="162"/>
      <c r="HX158" s="162"/>
      <c r="HY158" s="162"/>
      <c r="HZ158" s="162"/>
      <c r="IA158" s="162"/>
      <c r="IB158" s="162"/>
      <c r="IC158" s="162"/>
      <c r="ID158" s="162"/>
      <c r="IE158" s="162"/>
      <c r="IF158" s="162"/>
      <c r="IG158" s="162"/>
      <c r="IH158" s="162"/>
      <c r="II158" s="162"/>
      <c r="IJ158" s="162"/>
      <c r="IK158" s="162"/>
      <c r="IL158" s="162"/>
    </row>
    <row r="159" spans="1:8" ht="30" customHeight="1">
      <c r="A159" s="117">
        <f t="shared" si="4"/>
        <v>11</v>
      </c>
      <c r="B159" s="86" t="s">
        <v>296</v>
      </c>
      <c r="C159" s="88" t="s">
        <v>187</v>
      </c>
      <c r="D159" s="85" t="s">
        <v>188</v>
      </c>
      <c r="E159" s="84">
        <v>720</v>
      </c>
      <c r="F159" s="80">
        <v>530.32</v>
      </c>
      <c r="G159" s="236" t="s">
        <v>980</v>
      </c>
      <c r="H159" s="91" t="s">
        <v>944</v>
      </c>
    </row>
    <row r="160" spans="1:8" ht="30" customHeight="1">
      <c r="A160" s="117">
        <f t="shared" si="4"/>
        <v>12</v>
      </c>
      <c r="B160" s="137" t="s">
        <v>398</v>
      </c>
      <c r="C160" s="88" t="s">
        <v>187</v>
      </c>
      <c r="D160" s="85" t="s">
        <v>188</v>
      </c>
      <c r="E160" s="78">
        <v>564</v>
      </c>
      <c r="F160" s="82">
        <v>310</v>
      </c>
      <c r="G160" s="236" t="s">
        <v>978</v>
      </c>
      <c r="H160" s="91" t="s">
        <v>943</v>
      </c>
    </row>
    <row r="161" spans="1:8" ht="50.25" customHeight="1">
      <c r="A161" s="117">
        <f t="shared" si="4"/>
        <v>13</v>
      </c>
      <c r="B161" s="137" t="s">
        <v>399</v>
      </c>
      <c r="C161" s="88" t="s">
        <v>187</v>
      </c>
      <c r="D161" s="85" t="s">
        <v>188</v>
      </c>
      <c r="E161" s="78">
        <v>255</v>
      </c>
      <c r="F161" s="82">
        <v>140</v>
      </c>
      <c r="G161" s="236" t="s">
        <v>978</v>
      </c>
      <c r="H161" s="91" t="s">
        <v>943</v>
      </c>
    </row>
    <row r="162" spans="1:8" ht="30" customHeight="1">
      <c r="A162" s="117">
        <f t="shared" si="4"/>
        <v>14</v>
      </c>
      <c r="B162" s="137" t="s">
        <v>400</v>
      </c>
      <c r="C162" s="88" t="s">
        <v>187</v>
      </c>
      <c r="D162" s="85" t="s">
        <v>188</v>
      </c>
      <c r="E162" s="81">
        <v>280</v>
      </c>
      <c r="F162" s="82">
        <v>156</v>
      </c>
      <c r="G162" s="236" t="s">
        <v>978</v>
      </c>
      <c r="H162" s="91" t="s">
        <v>943</v>
      </c>
    </row>
    <row r="163" spans="1:8" ht="30" customHeight="1">
      <c r="A163" s="117">
        <f t="shared" si="4"/>
        <v>15</v>
      </c>
      <c r="B163" s="137" t="s">
        <v>840</v>
      </c>
      <c r="C163" s="88" t="s">
        <v>301</v>
      </c>
      <c r="D163" s="87" t="s">
        <v>371</v>
      </c>
      <c r="E163" s="78">
        <v>545</v>
      </c>
      <c r="F163" s="82">
        <v>300</v>
      </c>
      <c r="G163" s="236" t="s">
        <v>980</v>
      </c>
      <c r="H163" s="91" t="s">
        <v>950</v>
      </c>
    </row>
    <row r="164" spans="1:8" ht="30" customHeight="1">
      <c r="A164" s="117">
        <f t="shared" si="4"/>
        <v>16</v>
      </c>
      <c r="B164" s="132" t="s">
        <v>401</v>
      </c>
      <c r="C164" s="88" t="s">
        <v>187</v>
      </c>
      <c r="D164" s="85" t="s">
        <v>188</v>
      </c>
      <c r="E164" s="81">
        <v>350</v>
      </c>
      <c r="F164" s="82">
        <v>196.4</v>
      </c>
      <c r="G164" s="236" t="s">
        <v>980</v>
      </c>
      <c r="H164" s="91" t="s">
        <v>950</v>
      </c>
    </row>
    <row r="165" spans="1:8" ht="30" customHeight="1">
      <c r="A165" s="117">
        <f t="shared" si="4"/>
        <v>17</v>
      </c>
      <c r="B165" s="132" t="s">
        <v>402</v>
      </c>
      <c r="C165" s="88" t="s">
        <v>187</v>
      </c>
      <c r="D165" s="85" t="s">
        <v>188</v>
      </c>
      <c r="E165" s="81">
        <v>830</v>
      </c>
      <c r="F165" s="82">
        <v>455</v>
      </c>
      <c r="G165" s="236" t="s">
        <v>980</v>
      </c>
      <c r="H165" s="91" t="s">
        <v>950</v>
      </c>
    </row>
    <row r="166" spans="1:8" ht="30" customHeight="1">
      <c r="A166" s="117">
        <f t="shared" si="4"/>
        <v>18</v>
      </c>
      <c r="B166" s="132" t="s">
        <v>403</v>
      </c>
      <c r="C166" s="88" t="s">
        <v>187</v>
      </c>
      <c r="D166" s="85" t="s">
        <v>188</v>
      </c>
      <c r="E166" s="81">
        <v>750</v>
      </c>
      <c r="F166" s="82">
        <v>415</v>
      </c>
      <c r="G166" s="236" t="s">
        <v>980</v>
      </c>
      <c r="H166" s="91" t="s">
        <v>950</v>
      </c>
    </row>
    <row r="167" spans="1:8" ht="30" customHeight="1">
      <c r="A167" s="117">
        <f t="shared" si="4"/>
        <v>19</v>
      </c>
      <c r="B167" s="132" t="s">
        <v>404</v>
      </c>
      <c r="C167" s="88" t="s">
        <v>187</v>
      </c>
      <c r="D167" s="85" t="s">
        <v>188</v>
      </c>
      <c r="E167" s="81">
        <v>340</v>
      </c>
      <c r="F167" s="82">
        <v>187</v>
      </c>
      <c r="G167" s="236" t="s">
        <v>978</v>
      </c>
      <c r="H167" s="91" t="s">
        <v>943</v>
      </c>
    </row>
    <row r="168" spans="1:8" ht="30" customHeight="1">
      <c r="A168" s="117">
        <f t="shared" si="4"/>
        <v>20</v>
      </c>
      <c r="B168" s="132" t="s">
        <v>405</v>
      </c>
      <c r="C168" s="88" t="s">
        <v>187</v>
      </c>
      <c r="D168" s="85" t="s">
        <v>188</v>
      </c>
      <c r="E168" s="81">
        <v>270</v>
      </c>
      <c r="F168" s="82">
        <v>150</v>
      </c>
      <c r="G168" s="236" t="s">
        <v>978</v>
      </c>
      <c r="H168" s="91" t="s">
        <v>943</v>
      </c>
    </row>
    <row r="169" spans="1:8" ht="30" customHeight="1">
      <c r="A169" s="117">
        <f t="shared" si="4"/>
        <v>21</v>
      </c>
      <c r="B169" s="132" t="s">
        <v>406</v>
      </c>
      <c r="C169" s="88" t="s">
        <v>55</v>
      </c>
      <c r="D169" s="85" t="s">
        <v>60</v>
      </c>
      <c r="E169" s="81">
        <v>550</v>
      </c>
      <c r="F169" s="82">
        <v>302.5</v>
      </c>
      <c r="G169" s="88" t="s">
        <v>645</v>
      </c>
      <c r="H169" s="91" t="s">
        <v>945</v>
      </c>
    </row>
    <row r="170" spans="1:8" ht="57.75" customHeight="1">
      <c r="A170" s="117">
        <f t="shared" si="4"/>
        <v>22</v>
      </c>
      <c r="B170" s="86" t="s">
        <v>407</v>
      </c>
      <c r="C170" s="88" t="s">
        <v>301</v>
      </c>
      <c r="D170" s="85" t="s">
        <v>190</v>
      </c>
      <c r="E170" s="88">
        <v>678</v>
      </c>
      <c r="F170" s="80">
        <v>325</v>
      </c>
      <c r="G170" s="236" t="s">
        <v>645</v>
      </c>
      <c r="H170" s="91" t="s">
        <v>942</v>
      </c>
    </row>
    <row r="171" spans="1:8" ht="38.25" customHeight="1">
      <c r="A171" s="117">
        <f t="shared" si="4"/>
        <v>23</v>
      </c>
      <c r="B171" s="159" t="s">
        <v>408</v>
      </c>
      <c r="C171" s="88" t="s">
        <v>69</v>
      </c>
      <c r="D171" s="85" t="s">
        <v>60</v>
      </c>
      <c r="E171" s="81">
        <v>685</v>
      </c>
      <c r="F171" s="160">
        <v>376.5</v>
      </c>
      <c r="G171" s="236" t="s">
        <v>978</v>
      </c>
      <c r="H171" s="91" t="s">
        <v>943</v>
      </c>
    </row>
    <row r="172" spans="1:8" ht="51.75" customHeight="1">
      <c r="A172" s="117">
        <f t="shared" si="4"/>
        <v>24</v>
      </c>
      <c r="B172" s="159" t="s">
        <v>409</v>
      </c>
      <c r="C172" s="88" t="s">
        <v>301</v>
      </c>
      <c r="D172" s="85" t="s">
        <v>60</v>
      </c>
      <c r="E172" s="81">
        <v>750</v>
      </c>
      <c r="F172" s="160">
        <v>412.5</v>
      </c>
      <c r="G172" s="88" t="s">
        <v>645</v>
      </c>
      <c r="H172" s="91" t="s">
        <v>931</v>
      </c>
    </row>
    <row r="173" spans="1:8" ht="53.25" customHeight="1">
      <c r="A173" s="117">
        <f t="shared" si="4"/>
        <v>25</v>
      </c>
      <c r="B173" s="159" t="s">
        <v>410</v>
      </c>
      <c r="C173" s="88" t="s">
        <v>301</v>
      </c>
      <c r="D173" s="85" t="s">
        <v>60</v>
      </c>
      <c r="E173" s="81">
        <v>1200</v>
      </c>
      <c r="F173" s="160">
        <v>660</v>
      </c>
      <c r="G173" s="236" t="s">
        <v>645</v>
      </c>
      <c r="H173" s="91" t="s">
        <v>942</v>
      </c>
    </row>
    <row r="174" spans="1:8" ht="40.5" customHeight="1">
      <c r="A174" s="117">
        <f t="shared" si="4"/>
        <v>26</v>
      </c>
      <c r="B174" s="159" t="s">
        <v>411</v>
      </c>
      <c r="C174" s="88" t="s">
        <v>69</v>
      </c>
      <c r="D174" s="85" t="s">
        <v>60</v>
      </c>
      <c r="E174" s="81">
        <v>980</v>
      </c>
      <c r="F174" s="160">
        <v>539</v>
      </c>
      <c r="G174" s="236" t="s">
        <v>978</v>
      </c>
      <c r="H174" s="91" t="s">
        <v>943</v>
      </c>
    </row>
    <row r="175" spans="1:8" ht="66" customHeight="1">
      <c r="A175" s="117">
        <f t="shared" si="4"/>
        <v>27</v>
      </c>
      <c r="B175" s="159" t="s">
        <v>163</v>
      </c>
      <c r="C175" s="88" t="s">
        <v>69</v>
      </c>
      <c r="D175" s="85" t="s">
        <v>60</v>
      </c>
      <c r="E175" s="84">
        <v>753</v>
      </c>
      <c r="F175" s="160">
        <v>245.10852</v>
      </c>
      <c r="G175" s="88" t="s">
        <v>957</v>
      </c>
      <c r="H175" s="91" t="s">
        <v>947</v>
      </c>
    </row>
    <row r="176" spans="1:8" ht="57.75" customHeight="1">
      <c r="A176" s="117">
        <f t="shared" si="4"/>
        <v>28</v>
      </c>
      <c r="B176" s="157" t="s">
        <v>974</v>
      </c>
      <c r="C176" s="88" t="s">
        <v>301</v>
      </c>
      <c r="D176" s="85" t="s">
        <v>60</v>
      </c>
      <c r="E176" s="81">
        <v>818</v>
      </c>
      <c r="F176" s="80">
        <v>450</v>
      </c>
      <c r="G176" s="236" t="s">
        <v>978</v>
      </c>
      <c r="H176" s="91" t="s">
        <v>943</v>
      </c>
    </row>
    <row r="177" spans="1:8" ht="33.75" customHeight="1">
      <c r="A177" s="117">
        <f t="shared" si="4"/>
        <v>29</v>
      </c>
      <c r="B177" s="157" t="s">
        <v>390</v>
      </c>
      <c r="C177" s="88" t="s">
        <v>69</v>
      </c>
      <c r="D177" s="85" t="s">
        <v>60</v>
      </c>
      <c r="E177" s="81">
        <v>1100</v>
      </c>
      <c r="F177" s="80">
        <v>606</v>
      </c>
      <c r="G177" s="236" t="s">
        <v>645</v>
      </c>
      <c r="H177" s="91" t="s">
        <v>942</v>
      </c>
    </row>
    <row r="178" spans="1:8" ht="30" customHeight="1">
      <c r="A178" s="117">
        <f t="shared" si="4"/>
        <v>30</v>
      </c>
      <c r="B178" s="86" t="s">
        <v>412</v>
      </c>
      <c r="C178" s="89" t="s">
        <v>413</v>
      </c>
      <c r="D178" s="87" t="s">
        <v>188</v>
      </c>
      <c r="E178" s="89">
        <v>500</v>
      </c>
      <c r="F178" s="82">
        <v>300</v>
      </c>
      <c r="G178" s="236" t="s">
        <v>978</v>
      </c>
      <c r="H178" s="91" t="s">
        <v>943</v>
      </c>
    </row>
    <row r="179" spans="1:8" ht="30" customHeight="1">
      <c r="A179" s="117">
        <f t="shared" si="4"/>
        <v>31</v>
      </c>
      <c r="B179" s="159" t="s">
        <v>414</v>
      </c>
      <c r="C179" s="89" t="s">
        <v>413</v>
      </c>
      <c r="D179" s="87" t="s">
        <v>188</v>
      </c>
      <c r="E179" s="88">
        <v>500</v>
      </c>
      <c r="F179" s="79">
        <v>300</v>
      </c>
      <c r="G179" s="236" t="s">
        <v>978</v>
      </c>
      <c r="H179" s="91" t="s">
        <v>943</v>
      </c>
    </row>
    <row r="180" spans="1:8" ht="30" customHeight="1">
      <c r="A180" s="117">
        <f t="shared" si="4"/>
        <v>32</v>
      </c>
      <c r="B180" s="85" t="s">
        <v>415</v>
      </c>
      <c r="C180" s="88" t="s">
        <v>772</v>
      </c>
      <c r="D180" s="85" t="s">
        <v>60</v>
      </c>
      <c r="E180" s="84">
        <v>980</v>
      </c>
      <c r="F180" s="80">
        <v>550</v>
      </c>
      <c r="G180" s="236" t="s">
        <v>978</v>
      </c>
      <c r="H180" s="91" t="s">
        <v>950</v>
      </c>
    </row>
    <row r="181" spans="1:9" ht="73.5" customHeight="1">
      <c r="A181" s="117">
        <f t="shared" si="4"/>
        <v>33</v>
      </c>
      <c r="B181" s="86" t="s">
        <v>416</v>
      </c>
      <c r="C181" s="89" t="s">
        <v>55</v>
      </c>
      <c r="D181" s="85" t="s">
        <v>60</v>
      </c>
      <c r="E181" s="88">
        <v>1400</v>
      </c>
      <c r="F181" s="79">
        <v>609.062</v>
      </c>
      <c r="G181" s="88" t="s">
        <v>957</v>
      </c>
      <c r="H181" s="91" t="s">
        <v>947</v>
      </c>
      <c r="I181" s="141"/>
    </row>
    <row r="182" spans="1:11" ht="37.5" customHeight="1">
      <c r="A182" s="117">
        <f t="shared" si="4"/>
        <v>34</v>
      </c>
      <c r="B182" s="86" t="s">
        <v>956</v>
      </c>
      <c r="C182" s="89" t="s">
        <v>417</v>
      </c>
      <c r="D182" s="85" t="s">
        <v>60</v>
      </c>
      <c r="E182" s="88">
        <v>1980</v>
      </c>
      <c r="F182" s="79">
        <f>850-417</f>
        <v>433</v>
      </c>
      <c r="G182" s="236" t="s">
        <v>978</v>
      </c>
      <c r="H182" s="91" t="s">
        <v>943</v>
      </c>
      <c r="I182" s="191"/>
      <c r="K182" s="192"/>
    </row>
    <row r="183" spans="1:9" ht="30" customHeight="1">
      <c r="A183" s="117">
        <f>A181+1</f>
        <v>34</v>
      </c>
      <c r="B183" s="86" t="s">
        <v>418</v>
      </c>
      <c r="C183" s="88" t="s">
        <v>69</v>
      </c>
      <c r="D183" s="85" t="s">
        <v>190</v>
      </c>
      <c r="E183" s="84">
        <v>928</v>
      </c>
      <c r="F183" s="80">
        <v>460</v>
      </c>
      <c r="G183" s="236" t="s">
        <v>645</v>
      </c>
      <c r="H183" s="91" t="s">
        <v>942</v>
      </c>
      <c r="I183" s="141"/>
    </row>
    <row r="184" spans="1:8" ht="30" customHeight="1">
      <c r="A184" s="117">
        <f t="shared" si="4"/>
        <v>35</v>
      </c>
      <c r="B184" s="159" t="s">
        <v>419</v>
      </c>
      <c r="C184" s="88" t="s">
        <v>69</v>
      </c>
      <c r="D184" s="85" t="s">
        <v>190</v>
      </c>
      <c r="E184" s="84">
        <v>928</v>
      </c>
      <c r="F184" s="79">
        <v>465</v>
      </c>
      <c r="G184" s="236" t="s">
        <v>645</v>
      </c>
      <c r="H184" s="91" t="s">
        <v>942</v>
      </c>
    </row>
    <row r="185" spans="1:8" ht="30" customHeight="1">
      <c r="A185" s="117">
        <f t="shared" si="4"/>
        <v>36</v>
      </c>
      <c r="B185" s="85" t="s">
        <v>420</v>
      </c>
      <c r="C185" s="88" t="s">
        <v>301</v>
      </c>
      <c r="D185" s="85" t="s">
        <v>190</v>
      </c>
      <c r="E185" s="88">
        <v>683</v>
      </c>
      <c r="F185" s="80">
        <v>275</v>
      </c>
      <c r="G185" s="88" t="s">
        <v>645</v>
      </c>
      <c r="H185" s="101" t="s">
        <v>931</v>
      </c>
    </row>
    <row r="186" spans="1:8" ht="51.75" customHeight="1">
      <c r="A186" s="117">
        <f t="shared" si="4"/>
        <v>37</v>
      </c>
      <c r="B186" s="85" t="s">
        <v>421</v>
      </c>
      <c r="C186" s="88" t="s">
        <v>301</v>
      </c>
      <c r="D186" s="85" t="s">
        <v>190</v>
      </c>
      <c r="E186" s="88">
        <v>683</v>
      </c>
      <c r="F186" s="80">
        <v>275</v>
      </c>
      <c r="G186" s="88" t="s">
        <v>645</v>
      </c>
      <c r="H186" s="101" t="s">
        <v>931</v>
      </c>
    </row>
    <row r="187" spans="1:246" s="125" customFormat="1" ht="30" customHeight="1">
      <c r="A187" s="117">
        <f t="shared" si="4"/>
        <v>38</v>
      </c>
      <c r="B187" s="159" t="s">
        <v>422</v>
      </c>
      <c r="C187" s="88" t="s">
        <v>301</v>
      </c>
      <c r="D187" s="85" t="s">
        <v>190</v>
      </c>
      <c r="E187" s="88">
        <v>672</v>
      </c>
      <c r="F187" s="79">
        <v>275</v>
      </c>
      <c r="G187" s="88" t="s">
        <v>645</v>
      </c>
      <c r="H187" s="101" t="s">
        <v>931</v>
      </c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  <c r="Z187" s="162"/>
      <c r="AA187" s="162"/>
      <c r="AB187" s="162"/>
      <c r="AC187" s="162"/>
      <c r="AD187" s="162"/>
      <c r="AE187" s="162"/>
      <c r="AF187" s="162"/>
      <c r="AG187" s="162"/>
      <c r="AH187" s="162"/>
      <c r="AI187" s="162"/>
      <c r="AJ187" s="162"/>
      <c r="AK187" s="162"/>
      <c r="AL187" s="162"/>
      <c r="AM187" s="162"/>
      <c r="AN187" s="162"/>
      <c r="AO187" s="162"/>
      <c r="AP187" s="162"/>
      <c r="AQ187" s="162"/>
      <c r="AR187" s="162"/>
      <c r="AS187" s="162"/>
      <c r="AT187" s="162"/>
      <c r="AU187" s="162"/>
      <c r="AV187" s="162"/>
      <c r="AW187" s="162"/>
      <c r="AX187" s="162"/>
      <c r="AY187" s="162"/>
      <c r="AZ187" s="162"/>
      <c r="BA187" s="162"/>
      <c r="BB187" s="162"/>
      <c r="BC187" s="162"/>
      <c r="BD187" s="162"/>
      <c r="BE187" s="162"/>
      <c r="BF187" s="162"/>
      <c r="BG187" s="162"/>
      <c r="BH187" s="162"/>
      <c r="BI187" s="162"/>
      <c r="BJ187" s="162"/>
      <c r="BK187" s="162"/>
      <c r="BL187" s="162"/>
      <c r="BM187" s="162"/>
      <c r="BN187" s="162"/>
      <c r="BO187" s="162"/>
      <c r="BP187" s="162"/>
      <c r="BQ187" s="162"/>
      <c r="BR187" s="162"/>
      <c r="BS187" s="162"/>
      <c r="BT187" s="162"/>
      <c r="BU187" s="162"/>
      <c r="BV187" s="162"/>
      <c r="BW187" s="162"/>
      <c r="BX187" s="162"/>
      <c r="BY187" s="162"/>
      <c r="BZ187" s="162"/>
      <c r="CA187" s="162"/>
      <c r="CB187" s="162"/>
      <c r="CC187" s="162"/>
      <c r="CD187" s="162"/>
      <c r="CE187" s="162"/>
      <c r="CF187" s="162"/>
      <c r="CG187" s="162"/>
      <c r="CH187" s="162"/>
      <c r="CI187" s="162"/>
      <c r="CJ187" s="162"/>
      <c r="CK187" s="162"/>
      <c r="CL187" s="162"/>
      <c r="CM187" s="162"/>
      <c r="CN187" s="162"/>
      <c r="CO187" s="162"/>
      <c r="CP187" s="162"/>
      <c r="CQ187" s="162"/>
      <c r="CR187" s="162"/>
      <c r="CS187" s="162"/>
      <c r="CT187" s="162"/>
      <c r="CU187" s="162"/>
      <c r="CV187" s="162"/>
      <c r="CW187" s="162"/>
      <c r="CX187" s="162"/>
      <c r="CY187" s="162"/>
      <c r="CZ187" s="162"/>
      <c r="DA187" s="162"/>
      <c r="DB187" s="162"/>
      <c r="DC187" s="162"/>
      <c r="DD187" s="162"/>
      <c r="DE187" s="162"/>
      <c r="DF187" s="162"/>
      <c r="DG187" s="162"/>
      <c r="DH187" s="162"/>
      <c r="DI187" s="162"/>
      <c r="DJ187" s="162"/>
      <c r="DK187" s="162"/>
      <c r="DL187" s="162"/>
      <c r="DM187" s="162"/>
      <c r="DN187" s="162"/>
      <c r="DO187" s="162"/>
      <c r="DP187" s="162"/>
      <c r="DQ187" s="162"/>
      <c r="DR187" s="162"/>
      <c r="DS187" s="162"/>
      <c r="DT187" s="162"/>
      <c r="DU187" s="162"/>
      <c r="DV187" s="162"/>
      <c r="DW187" s="162"/>
      <c r="DX187" s="162"/>
      <c r="DY187" s="162"/>
      <c r="DZ187" s="162"/>
      <c r="EA187" s="162"/>
      <c r="EB187" s="162"/>
      <c r="EC187" s="162"/>
      <c r="ED187" s="162"/>
      <c r="EE187" s="162"/>
      <c r="EF187" s="162"/>
      <c r="EG187" s="162"/>
      <c r="EH187" s="162"/>
      <c r="EI187" s="162"/>
      <c r="EJ187" s="162"/>
      <c r="EK187" s="162"/>
      <c r="EL187" s="162"/>
      <c r="EM187" s="162"/>
      <c r="EN187" s="162"/>
      <c r="EO187" s="162"/>
      <c r="EP187" s="162"/>
      <c r="EQ187" s="162"/>
      <c r="ER187" s="162"/>
      <c r="ES187" s="162"/>
      <c r="ET187" s="162"/>
      <c r="EU187" s="162"/>
      <c r="EV187" s="162"/>
      <c r="EW187" s="162"/>
      <c r="EX187" s="162"/>
      <c r="EY187" s="162"/>
      <c r="EZ187" s="162"/>
      <c r="FA187" s="162"/>
      <c r="FB187" s="162"/>
      <c r="FC187" s="162"/>
      <c r="FD187" s="162"/>
      <c r="FE187" s="162"/>
      <c r="FF187" s="162"/>
      <c r="FG187" s="162"/>
      <c r="FH187" s="162"/>
      <c r="FI187" s="162"/>
      <c r="FJ187" s="162"/>
      <c r="FK187" s="162"/>
      <c r="FL187" s="162"/>
      <c r="FM187" s="162"/>
      <c r="FN187" s="162"/>
      <c r="FO187" s="162"/>
      <c r="FP187" s="162"/>
      <c r="FQ187" s="162"/>
      <c r="FR187" s="162"/>
      <c r="FS187" s="162"/>
      <c r="FT187" s="162"/>
      <c r="FU187" s="162"/>
      <c r="FV187" s="162"/>
      <c r="FW187" s="162"/>
      <c r="FX187" s="162"/>
      <c r="FY187" s="162"/>
      <c r="FZ187" s="162"/>
      <c r="GA187" s="162"/>
      <c r="GB187" s="162"/>
      <c r="GC187" s="162"/>
      <c r="GD187" s="162"/>
      <c r="GE187" s="162"/>
      <c r="GF187" s="162"/>
      <c r="GG187" s="162"/>
      <c r="GH187" s="162"/>
      <c r="GI187" s="162"/>
      <c r="GJ187" s="162"/>
      <c r="GK187" s="162"/>
      <c r="GL187" s="162"/>
      <c r="GM187" s="162"/>
      <c r="GN187" s="162"/>
      <c r="GO187" s="162"/>
      <c r="GP187" s="162"/>
      <c r="GQ187" s="162"/>
      <c r="GR187" s="162"/>
      <c r="GS187" s="162"/>
      <c r="GT187" s="162"/>
      <c r="GU187" s="162"/>
      <c r="GV187" s="162"/>
      <c r="GW187" s="162"/>
      <c r="GX187" s="162"/>
      <c r="GY187" s="162"/>
      <c r="GZ187" s="162"/>
      <c r="HA187" s="162"/>
      <c r="HB187" s="162"/>
      <c r="HC187" s="162"/>
      <c r="HD187" s="162"/>
      <c r="HE187" s="162"/>
      <c r="HF187" s="162"/>
      <c r="HG187" s="162"/>
      <c r="HH187" s="162"/>
      <c r="HI187" s="162"/>
      <c r="HJ187" s="162"/>
      <c r="HK187" s="162"/>
      <c r="HL187" s="162"/>
      <c r="HM187" s="162"/>
      <c r="HN187" s="162"/>
      <c r="HO187" s="162"/>
      <c r="HP187" s="162"/>
      <c r="HQ187" s="162"/>
      <c r="HR187" s="162"/>
      <c r="HS187" s="162"/>
      <c r="HT187" s="162"/>
      <c r="HU187" s="162"/>
      <c r="HV187" s="162"/>
      <c r="HW187" s="162"/>
      <c r="HX187" s="162"/>
      <c r="HY187" s="162"/>
      <c r="HZ187" s="162"/>
      <c r="IA187" s="162"/>
      <c r="IB187" s="162"/>
      <c r="IC187" s="162"/>
      <c r="ID187" s="162"/>
      <c r="IE187" s="162"/>
      <c r="IF187" s="162"/>
      <c r="IG187" s="162"/>
      <c r="IH187" s="162"/>
      <c r="II187" s="162"/>
      <c r="IJ187" s="162"/>
      <c r="IK187" s="162"/>
      <c r="IL187" s="162"/>
    </row>
    <row r="188" spans="1:246" s="125" customFormat="1" ht="30" customHeight="1">
      <c r="A188" s="117">
        <f t="shared" si="4"/>
        <v>39</v>
      </c>
      <c r="B188" s="159" t="s">
        <v>830</v>
      </c>
      <c r="C188" s="88" t="s">
        <v>301</v>
      </c>
      <c r="D188" s="85" t="s">
        <v>190</v>
      </c>
      <c r="E188" s="88">
        <v>683</v>
      </c>
      <c r="F188" s="79">
        <v>275</v>
      </c>
      <c r="G188" s="88" t="s">
        <v>645</v>
      </c>
      <c r="H188" s="101" t="s">
        <v>931</v>
      </c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62"/>
      <c r="Z188" s="162"/>
      <c r="AA188" s="162"/>
      <c r="AB188" s="162"/>
      <c r="AC188" s="162"/>
      <c r="AD188" s="162"/>
      <c r="AE188" s="162"/>
      <c r="AF188" s="162"/>
      <c r="AG188" s="162"/>
      <c r="AH188" s="162"/>
      <c r="AI188" s="162"/>
      <c r="AJ188" s="162"/>
      <c r="AK188" s="162"/>
      <c r="AL188" s="162"/>
      <c r="AM188" s="162"/>
      <c r="AN188" s="162"/>
      <c r="AO188" s="162"/>
      <c r="AP188" s="162"/>
      <c r="AQ188" s="162"/>
      <c r="AR188" s="162"/>
      <c r="AS188" s="162"/>
      <c r="AT188" s="162"/>
      <c r="AU188" s="162"/>
      <c r="AV188" s="162"/>
      <c r="AW188" s="162"/>
      <c r="AX188" s="162"/>
      <c r="AY188" s="162"/>
      <c r="AZ188" s="162"/>
      <c r="BA188" s="162"/>
      <c r="BB188" s="162"/>
      <c r="BC188" s="162"/>
      <c r="BD188" s="162"/>
      <c r="BE188" s="162"/>
      <c r="BF188" s="162"/>
      <c r="BG188" s="162"/>
      <c r="BH188" s="162"/>
      <c r="BI188" s="162"/>
      <c r="BJ188" s="162"/>
      <c r="BK188" s="162"/>
      <c r="BL188" s="162"/>
      <c r="BM188" s="162"/>
      <c r="BN188" s="162"/>
      <c r="BO188" s="162"/>
      <c r="BP188" s="162"/>
      <c r="BQ188" s="162"/>
      <c r="BR188" s="162"/>
      <c r="BS188" s="162"/>
      <c r="BT188" s="162"/>
      <c r="BU188" s="162"/>
      <c r="BV188" s="162"/>
      <c r="BW188" s="162"/>
      <c r="BX188" s="162"/>
      <c r="BY188" s="162"/>
      <c r="BZ188" s="162"/>
      <c r="CA188" s="162"/>
      <c r="CB188" s="162"/>
      <c r="CC188" s="162"/>
      <c r="CD188" s="162"/>
      <c r="CE188" s="162"/>
      <c r="CF188" s="162"/>
      <c r="CG188" s="162"/>
      <c r="CH188" s="162"/>
      <c r="CI188" s="162"/>
      <c r="CJ188" s="162"/>
      <c r="CK188" s="162"/>
      <c r="CL188" s="162"/>
      <c r="CM188" s="162"/>
      <c r="CN188" s="162"/>
      <c r="CO188" s="162"/>
      <c r="CP188" s="162"/>
      <c r="CQ188" s="162"/>
      <c r="CR188" s="162"/>
      <c r="CS188" s="162"/>
      <c r="CT188" s="162"/>
      <c r="CU188" s="162"/>
      <c r="CV188" s="162"/>
      <c r="CW188" s="162"/>
      <c r="CX188" s="162"/>
      <c r="CY188" s="162"/>
      <c r="CZ188" s="162"/>
      <c r="DA188" s="162"/>
      <c r="DB188" s="162"/>
      <c r="DC188" s="162"/>
      <c r="DD188" s="162"/>
      <c r="DE188" s="162"/>
      <c r="DF188" s="162"/>
      <c r="DG188" s="162"/>
      <c r="DH188" s="162"/>
      <c r="DI188" s="162"/>
      <c r="DJ188" s="162"/>
      <c r="DK188" s="162"/>
      <c r="DL188" s="162"/>
      <c r="DM188" s="162"/>
      <c r="DN188" s="162"/>
      <c r="DO188" s="162"/>
      <c r="DP188" s="162"/>
      <c r="DQ188" s="162"/>
      <c r="DR188" s="162"/>
      <c r="DS188" s="162"/>
      <c r="DT188" s="162"/>
      <c r="DU188" s="162"/>
      <c r="DV188" s="162"/>
      <c r="DW188" s="162"/>
      <c r="DX188" s="162"/>
      <c r="DY188" s="162"/>
      <c r="DZ188" s="162"/>
      <c r="EA188" s="162"/>
      <c r="EB188" s="162"/>
      <c r="EC188" s="162"/>
      <c r="ED188" s="162"/>
      <c r="EE188" s="162"/>
      <c r="EF188" s="162"/>
      <c r="EG188" s="162"/>
      <c r="EH188" s="162"/>
      <c r="EI188" s="162"/>
      <c r="EJ188" s="162"/>
      <c r="EK188" s="162"/>
      <c r="EL188" s="162"/>
      <c r="EM188" s="162"/>
      <c r="EN188" s="162"/>
      <c r="EO188" s="162"/>
      <c r="EP188" s="162"/>
      <c r="EQ188" s="162"/>
      <c r="ER188" s="162"/>
      <c r="ES188" s="162"/>
      <c r="ET188" s="162"/>
      <c r="EU188" s="162"/>
      <c r="EV188" s="162"/>
      <c r="EW188" s="162"/>
      <c r="EX188" s="162"/>
      <c r="EY188" s="162"/>
      <c r="EZ188" s="162"/>
      <c r="FA188" s="162"/>
      <c r="FB188" s="162"/>
      <c r="FC188" s="162"/>
      <c r="FD188" s="162"/>
      <c r="FE188" s="162"/>
      <c r="FF188" s="162"/>
      <c r="FG188" s="162"/>
      <c r="FH188" s="162"/>
      <c r="FI188" s="162"/>
      <c r="FJ188" s="162"/>
      <c r="FK188" s="162"/>
      <c r="FL188" s="162"/>
      <c r="FM188" s="162"/>
      <c r="FN188" s="162"/>
      <c r="FO188" s="162"/>
      <c r="FP188" s="162"/>
      <c r="FQ188" s="162"/>
      <c r="FR188" s="162"/>
      <c r="FS188" s="162"/>
      <c r="FT188" s="162"/>
      <c r="FU188" s="162"/>
      <c r="FV188" s="162"/>
      <c r="FW188" s="162"/>
      <c r="FX188" s="162"/>
      <c r="FY188" s="162"/>
      <c r="FZ188" s="162"/>
      <c r="GA188" s="162"/>
      <c r="GB188" s="162"/>
      <c r="GC188" s="162"/>
      <c r="GD188" s="162"/>
      <c r="GE188" s="162"/>
      <c r="GF188" s="162"/>
      <c r="GG188" s="162"/>
      <c r="GH188" s="162"/>
      <c r="GI188" s="162"/>
      <c r="GJ188" s="162"/>
      <c r="GK188" s="162"/>
      <c r="GL188" s="162"/>
      <c r="GM188" s="162"/>
      <c r="GN188" s="162"/>
      <c r="GO188" s="162"/>
      <c r="GP188" s="162"/>
      <c r="GQ188" s="162"/>
      <c r="GR188" s="162"/>
      <c r="GS188" s="162"/>
      <c r="GT188" s="162"/>
      <c r="GU188" s="162"/>
      <c r="GV188" s="162"/>
      <c r="GW188" s="162"/>
      <c r="GX188" s="162"/>
      <c r="GY188" s="162"/>
      <c r="GZ188" s="162"/>
      <c r="HA188" s="162"/>
      <c r="HB188" s="162"/>
      <c r="HC188" s="162"/>
      <c r="HD188" s="162"/>
      <c r="HE188" s="162"/>
      <c r="HF188" s="162"/>
      <c r="HG188" s="162"/>
      <c r="HH188" s="162"/>
      <c r="HI188" s="162"/>
      <c r="HJ188" s="162"/>
      <c r="HK188" s="162"/>
      <c r="HL188" s="162"/>
      <c r="HM188" s="162"/>
      <c r="HN188" s="162"/>
      <c r="HO188" s="162"/>
      <c r="HP188" s="162"/>
      <c r="HQ188" s="162"/>
      <c r="HR188" s="162"/>
      <c r="HS188" s="162"/>
      <c r="HT188" s="162"/>
      <c r="HU188" s="162"/>
      <c r="HV188" s="162"/>
      <c r="HW188" s="162"/>
      <c r="HX188" s="162"/>
      <c r="HY188" s="162"/>
      <c r="HZ188" s="162"/>
      <c r="IA188" s="162"/>
      <c r="IB188" s="162"/>
      <c r="IC188" s="162"/>
      <c r="ID188" s="162"/>
      <c r="IE188" s="162"/>
      <c r="IF188" s="162"/>
      <c r="IG188" s="162"/>
      <c r="IH188" s="162"/>
      <c r="II188" s="162"/>
      <c r="IJ188" s="162"/>
      <c r="IK188" s="162"/>
      <c r="IL188" s="162"/>
    </row>
    <row r="189" spans="1:246" s="125" customFormat="1" ht="30" customHeight="1">
      <c r="A189" s="117">
        <f t="shared" si="4"/>
        <v>40</v>
      </c>
      <c r="B189" s="159" t="s">
        <v>171</v>
      </c>
      <c r="C189" s="88" t="s">
        <v>187</v>
      </c>
      <c r="D189" s="85" t="s">
        <v>423</v>
      </c>
      <c r="E189" s="88">
        <v>239</v>
      </c>
      <c r="F189" s="193">
        <f>197.55</f>
        <v>197.55</v>
      </c>
      <c r="G189" s="152" t="s">
        <v>605</v>
      </c>
      <c r="H189" s="91" t="s">
        <v>619</v>
      </c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62"/>
      <c r="AL189" s="162"/>
      <c r="AM189" s="162"/>
      <c r="AN189" s="162"/>
      <c r="AO189" s="162"/>
      <c r="AP189" s="162"/>
      <c r="AQ189" s="162"/>
      <c r="AR189" s="162"/>
      <c r="AS189" s="162"/>
      <c r="AT189" s="162"/>
      <c r="AU189" s="162"/>
      <c r="AV189" s="162"/>
      <c r="AW189" s="162"/>
      <c r="AX189" s="162"/>
      <c r="AY189" s="162"/>
      <c r="AZ189" s="162"/>
      <c r="BA189" s="162"/>
      <c r="BB189" s="162"/>
      <c r="BC189" s="162"/>
      <c r="BD189" s="162"/>
      <c r="BE189" s="162"/>
      <c r="BF189" s="162"/>
      <c r="BG189" s="162"/>
      <c r="BH189" s="162"/>
      <c r="BI189" s="162"/>
      <c r="BJ189" s="162"/>
      <c r="BK189" s="162"/>
      <c r="BL189" s="162"/>
      <c r="BM189" s="162"/>
      <c r="BN189" s="162"/>
      <c r="BO189" s="162"/>
      <c r="BP189" s="162"/>
      <c r="BQ189" s="162"/>
      <c r="BR189" s="162"/>
      <c r="BS189" s="162"/>
      <c r="BT189" s="162"/>
      <c r="BU189" s="162"/>
      <c r="BV189" s="162"/>
      <c r="BW189" s="162"/>
      <c r="BX189" s="162"/>
      <c r="BY189" s="162"/>
      <c r="BZ189" s="162"/>
      <c r="CA189" s="162"/>
      <c r="CB189" s="162"/>
      <c r="CC189" s="162"/>
      <c r="CD189" s="162"/>
      <c r="CE189" s="162"/>
      <c r="CF189" s="162"/>
      <c r="CG189" s="162"/>
      <c r="CH189" s="162"/>
      <c r="CI189" s="162"/>
      <c r="CJ189" s="162"/>
      <c r="CK189" s="162"/>
      <c r="CL189" s="162"/>
      <c r="CM189" s="162"/>
      <c r="CN189" s="162"/>
      <c r="CO189" s="162"/>
      <c r="CP189" s="162"/>
      <c r="CQ189" s="162"/>
      <c r="CR189" s="162"/>
      <c r="CS189" s="162"/>
      <c r="CT189" s="162"/>
      <c r="CU189" s="162"/>
      <c r="CV189" s="162"/>
      <c r="CW189" s="162"/>
      <c r="CX189" s="162"/>
      <c r="CY189" s="162"/>
      <c r="CZ189" s="162"/>
      <c r="DA189" s="162"/>
      <c r="DB189" s="162"/>
      <c r="DC189" s="162"/>
      <c r="DD189" s="162"/>
      <c r="DE189" s="162"/>
      <c r="DF189" s="162"/>
      <c r="DG189" s="162"/>
      <c r="DH189" s="162"/>
      <c r="DI189" s="162"/>
      <c r="DJ189" s="162"/>
      <c r="DK189" s="162"/>
      <c r="DL189" s="162"/>
      <c r="DM189" s="162"/>
      <c r="DN189" s="162"/>
      <c r="DO189" s="162"/>
      <c r="DP189" s="162"/>
      <c r="DQ189" s="162"/>
      <c r="DR189" s="162"/>
      <c r="DS189" s="162"/>
      <c r="DT189" s="162"/>
      <c r="DU189" s="162"/>
      <c r="DV189" s="162"/>
      <c r="DW189" s="162"/>
      <c r="DX189" s="162"/>
      <c r="DY189" s="162"/>
      <c r="DZ189" s="162"/>
      <c r="EA189" s="162"/>
      <c r="EB189" s="162"/>
      <c r="EC189" s="162"/>
      <c r="ED189" s="162"/>
      <c r="EE189" s="162"/>
      <c r="EF189" s="162"/>
      <c r="EG189" s="162"/>
      <c r="EH189" s="162"/>
      <c r="EI189" s="162"/>
      <c r="EJ189" s="162"/>
      <c r="EK189" s="162"/>
      <c r="EL189" s="162"/>
      <c r="EM189" s="162"/>
      <c r="EN189" s="162"/>
      <c r="EO189" s="162"/>
      <c r="EP189" s="162"/>
      <c r="EQ189" s="162"/>
      <c r="ER189" s="162"/>
      <c r="ES189" s="162"/>
      <c r="ET189" s="162"/>
      <c r="EU189" s="162"/>
      <c r="EV189" s="162"/>
      <c r="EW189" s="162"/>
      <c r="EX189" s="162"/>
      <c r="EY189" s="162"/>
      <c r="EZ189" s="162"/>
      <c r="FA189" s="162"/>
      <c r="FB189" s="162"/>
      <c r="FC189" s="162"/>
      <c r="FD189" s="162"/>
      <c r="FE189" s="162"/>
      <c r="FF189" s="162"/>
      <c r="FG189" s="162"/>
      <c r="FH189" s="162"/>
      <c r="FI189" s="162"/>
      <c r="FJ189" s="162"/>
      <c r="FK189" s="162"/>
      <c r="FL189" s="162"/>
      <c r="FM189" s="162"/>
      <c r="FN189" s="162"/>
      <c r="FO189" s="162"/>
      <c r="FP189" s="162"/>
      <c r="FQ189" s="162"/>
      <c r="FR189" s="162"/>
      <c r="FS189" s="162"/>
      <c r="FT189" s="162"/>
      <c r="FU189" s="162"/>
      <c r="FV189" s="162"/>
      <c r="FW189" s="162"/>
      <c r="FX189" s="162"/>
      <c r="FY189" s="162"/>
      <c r="FZ189" s="162"/>
      <c r="GA189" s="162"/>
      <c r="GB189" s="162"/>
      <c r="GC189" s="162"/>
      <c r="GD189" s="162"/>
      <c r="GE189" s="162"/>
      <c r="GF189" s="162"/>
      <c r="GG189" s="162"/>
      <c r="GH189" s="162"/>
      <c r="GI189" s="162"/>
      <c r="GJ189" s="162"/>
      <c r="GK189" s="162"/>
      <c r="GL189" s="162"/>
      <c r="GM189" s="162"/>
      <c r="GN189" s="162"/>
      <c r="GO189" s="162"/>
      <c r="GP189" s="162"/>
      <c r="GQ189" s="162"/>
      <c r="GR189" s="162"/>
      <c r="GS189" s="162"/>
      <c r="GT189" s="162"/>
      <c r="GU189" s="162"/>
      <c r="GV189" s="162"/>
      <c r="GW189" s="162"/>
      <c r="GX189" s="162"/>
      <c r="GY189" s="162"/>
      <c r="GZ189" s="162"/>
      <c r="HA189" s="162"/>
      <c r="HB189" s="162"/>
      <c r="HC189" s="162"/>
      <c r="HD189" s="162"/>
      <c r="HE189" s="162"/>
      <c r="HF189" s="162"/>
      <c r="HG189" s="162"/>
      <c r="HH189" s="162"/>
      <c r="HI189" s="162"/>
      <c r="HJ189" s="162"/>
      <c r="HK189" s="162"/>
      <c r="HL189" s="162"/>
      <c r="HM189" s="162"/>
      <c r="HN189" s="162"/>
      <c r="HO189" s="162"/>
      <c r="HP189" s="162"/>
      <c r="HQ189" s="162"/>
      <c r="HR189" s="162"/>
      <c r="HS189" s="162"/>
      <c r="HT189" s="162"/>
      <c r="HU189" s="162"/>
      <c r="HV189" s="162"/>
      <c r="HW189" s="162"/>
      <c r="HX189" s="162"/>
      <c r="HY189" s="162"/>
      <c r="HZ189" s="162"/>
      <c r="IA189" s="162"/>
      <c r="IB189" s="162"/>
      <c r="IC189" s="162"/>
      <c r="ID189" s="162"/>
      <c r="IE189" s="162"/>
      <c r="IF189" s="162"/>
      <c r="IG189" s="162"/>
      <c r="IH189" s="162"/>
      <c r="II189" s="162"/>
      <c r="IJ189" s="162"/>
      <c r="IK189" s="162"/>
      <c r="IL189" s="162"/>
    </row>
    <row r="190" spans="1:246" s="125" customFormat="1" ht="30" customHeight="1">
      <c r="A190" s="117">
        <f t="shared" si="4"/>
        <v>41</v>
      </c>
      <c r="B190" s="86" t="s">
        <v>169</v>
      </c>
      <c r="C190" s="88" t="s">
        <v>150</v>
      </c>
      <c r="D190" s="85" t="s">
        <v>189</v>
      </c>
      <c r="E190" s="84">
        <v>124</v>
      </c>
      <c r="F190" s="80">
        <v>78.828</v>
      </c>
      <c r="G190" s="152" t="s">
        <v>605</v>
      </c>
      <c r="H190" s="91" t="s">
        <v>619</v>
      </c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62"/>
      <c r="AD190" s="162"/>
      <c r="AE190" s="162"/>
      <c r="AF190" s="162"/>
      <c r="AG190" s="162"/>
      <c r="AH190" s="162"/>
      <c r="AI190" s="162"/>
      <c r="AJ190" s="162"/>
      <c r="AK190" s="162"/>
      <c r="AL190" s="162"/>
      <c r="AM190" s="162"/>
      <c r="AN190" s="162"/>
      <c r="AO190" s="162"/>
      <c r="AP190" s="162"/>
      <c r="AQ190" s="162"/>
      <c r="AR190" s="162"/>
      <c r="AS190" s="162"/>
      <c r="AT190" s="162"/>
      <c r="AU190" s="162"/>
      <c r="AV190" s="162"/>
      <c r="AW190" s="162"/>
      <c r="AX190" s="162"/>
      <c r="AY190" s="162"/>
      <c r="AZ190" s="162"/>
      <c r="BA190" s="162"/>
      <c r="BB190" s="162"/>
      <c r="BC190" s="162"/>
      <c r="BD190" s="162"/>
      <c r="BE190" s="162"/>
      <c r="BF190" s="162"/>
      <c r="BG190" s="162"/>
      <c r="BH190" s="162"/>
      <c r="BI190" s="162"/>
      <c r="BJ190" s="162"/>
      <c r="BK190" s="162"/>
      <c r="BL190" s="162"/>
      <c r="BM190" s="162"/>
      <c r="BN190" s="162"/>
      <c r="BO190" s="162"/>
      <c r="BP190" s="162"/>
      <c r="BQ190" s="162"/>
      <c r="BR190" s="162"/>
      <c r="BS190" s="162"/>
      <c r="BT190" s="162"/>
      <c r="BU190" s="162"/>
      <c r="BV190" s="162"/>
      <c r="BW190" s="162"/>
      <c r="BX190" s="162"/>
      <c r="BY190" s="162"/>
      <c r="BZ190" s="162"/>
      <c r="CA190" s="162"/>
      <c r="CB190" s="162"/>
      <c r="CC190" s="162"/>
      <c r="CD190" s="162"/>
      <c r="CE190" s="162"/>
      <c r="CF190" s="162"/>
      <c r="CG190" s="162"/>
      <c r="CH190" s="162"/>
      <c r="CI190" s="162"/>
      <c r="CJ190" s="162"/>
      <c r="CK190" s="162"/>
      <c r="CL190" s="162"/>
      <c r="CM190" s="162"/>
      <c r="CN190" s="162"/>
      <c r="CO190" s="162"/>
      <c r="CP190" s="162"/>
      <c r="CQ190" s="162"/>
      <c r="CR190" s="162"/>
      <c r="CS190" s="162"/>
      <c r="CT190" s="162"/>
      <c r="CU190" s="162"/>
      <c r="CV190" s="162"/>
      <c r="CW190" s="162"/>
      <c r="CX190" s="162"/>
      <c r="CY190" s="162"/>
      <c r="CZ190" s="162"/>
      <c r="DA190" s="162"/>
      <c r="DB190" s="162"/>
      <c r="DC190" s="162"/>
      <c r="DD190" s="162"/>
      <c r="DE190" s="162"/>
      <c r="DF190" s="162"/>
      <c r="DG190" s="162"/>
      <c r="DH190" s="162"/>
      <c r="DI190" s="162"/>
      <c r="DJ190" s="162"/>
      <c r="DK190" s="162"/>
      <c r="DL190" s="162"/>
      <c r="DM190" s="162"/>
      <c r="DN190" s="162"/>
      <c r="DO190" s="162"/>
      <c r="DP190" s="162"/>
      <c r="DQ190" s="162"/>
      <c r="DR190" s="162"/>
      <c r="DS190" s="162"/>
      <c r="DT190" s="162"/>
      <c r="DU190" s="162"/>
      <c r="DV190" s="162"/>
      <c r="DW190" s="162"/>
      <c r="DX190" s="162"/>
      <c r="DY190" s="162"/>
      <c r="DZ190" s="162"/>
      <c r="EA190" s="162"/>
      <c r="EB190" s="162"/>
      <c r="EC190" s="162"/>
      <c r="ED190" s="162"/>
      <c r="EE190" s="162"/>
      <c r="EF190" s="162"/>
      <c r="EG190" s="162"/>
      <c r="EH190" s="162"/>
      <c r="EI190" s="162"/>
      <c r="EJ190" s="162"/>
      <c r="EK190" s="162"/>
      <c r="EL190" s="162"/>
      <c r="EM190" s="162"/>
      <c r="EN190" s="162"/>
      <c r="EO190" s="162"/>
      <c r="EP190" s="162"/>
      <c r="EQ190" s="162"/>
      <c r="ER190" s="162"/>
      <c r="ES190" s="162"/>
      <c r="ET190" s="162"/>
      <c r="EU190" s="162"/>
      <c r="EV190" s="162"/>
      <c r="EW190" s="162"/>
      <c r="EX190" s="162"/>
      <c r="EY190" s="162"/>
      <c r="EZ190" s="162"/>
      <c r="FA190" s="162"/>
      <c r="FB190" s="162"/>
      <c r="FC190" s="162"/>
      <c r="FD190" s="162"/>
      <c r="FE190" s="162"/>
      <c r="FF190" s="162"/>
      <c r="FG190" s="162"/>
      <c r="FH190" s="162"/>
      <c r="FI190" s="162"/>
      <c r="FJ190" s="162"/>
      <c r="FK190" s="162"/>
      <c r="FL190" s="162"/>
      <c r="FM190" s="162"/>
      <c r="FN190" s="162"/>
      <c r="FO190" s="162"/>
      <c r="FP190" s="162"/>
      <c r="FQ190" s="162"/>
      <c r="FR190" s="162"/>
      <c r="FS190" s="162"/>
      <c r="FT190" s="162"/>
      <c r="FU190" s="162"/>
      <c r="FV190" s="162"/>
      <c r="FW190" s="162"/>
      <c r="FX190" s="162"/>
      <c r="FY190" s="162"/>
      <c r="FZ190" s="162"/>
      <c r="GA190" s="162"/>
      <c r="GB190" s="162"/>
      <c r="GC190" s="162"/>
      <c r="GD190" s="162"/>
      <c r="GE190" s="162"/>
      <c r="GF190" s="162"/>
      <c r="GG190" s="162"/>
      <c r="GH190" s="162"/>
      <c r="GI190" s="162"/>
      <c r="GJ190" s="162"/>
      <c r="GK190" s="162"/>
      <c r="GL190" s="162"/>
      <c r="GM190" s="162"/>
      <c r="GN190" s="162"/>
      <c r="GO190" s="162"/>
      <c r="GP190" s="162"/>
      <c r="GQ190" s="162"/>
      <c r="GR190" s="162"/>
      <c r="GS190" s="162"/>
      <c r="GT190" s="162"/>
      <c r="GU190" s="162"/>
      <c r="GV190" s="162"/>
      <c r="GW190" s="162"/>
      <c r="GX190" s="162"/>
      <c r="GY190" s="162"/>
      <c r="GZ190" s="162"/>
      <c r="HA190" s="162"/>
      <c r="HB190" s="162"/>
      <c r="HC190" s="162"/>
      <c r="HD190" s="162"/>
      <c r="HE190" s="162"/>
      <c r="HF190" s="162"/>
      <c r="HG190" s="162"/>
      <c r="HH190" s="162"/>
      <c r="HI190" s="162"/>
      <c r="HJ190" s="162"/>
      <c r="HK190" s="162"/>
      <c r="HL190" s="162"/>
      <c r="HM190" s="162"/>
      <c r="HN190" s="162"/>
      <c r="HO190" s="162"/>
      <c r="HP190" s="162"/>
      <c r="HQ190" s="162"/>
      <c r="HR190" s="162"/>
      <c r="HS190" s="162"/>
      <c r="HT190" s="162"/>
      <c r="HU190" s="162"/>
      <c r="HV190" s="162"/>
      <c r="HW190" s="162"/>
      <c r="HX190" s="162"/>
      <c r="HY190" s="162"/>
      <c r="HZ190" s="162"/>
      <c r="IA190" s="162"/>
      <c r="IB190" s="162"/>
      <c r="IC190" s="162"/>
      <c r="ID190" s="162"/>
      <c r="IE190" s="162"/>
      <c r="IF190" s="162"/>
      <c r="IG190" s="162"/>
      <c r="IH190" s="162"/>
      <c r="II190" s="162"/>
      <c r="IJ190" s="162"/>
      <c r="IK190" s="162"/>
      <c r="IL190" s="162"/>
    </row>
    <row r="191" spans="1:246" s="125" customFormat="1" ht="30" customHeight="1">
      <c r="A191" s="117">
        <f t="shared" si="4"/>
        <v>42</v>
      </c>
      <c r="B191" s="86" t="s">
        <v>122</v>
      </c>
      <c r="C191" s="84" t="s">
        <v>23</v>
      </c>
      <c r="D191" s="85" t="s">
        <v>60</v>
      </c>
      <c r="E191" s="123">
        <v>924</v>
      </c>
      <c r="F191" s="79">
        <v>30.877</v>
      </c>
      <c r="G191" s="152" t="s">
        <v>605</v>
      </c>
      <c r="H191" s="91" t="s">
        <v>619</v>
      </c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162"/>
      <c r="Z191" s="162"/>
      <c r="AA191" s="162"/>
      <c r="AB191" s="162"/>
      <c r="AC191" s="162"/>
      <c r="AD191" s="162"/>
      <c r="AE191" s="162"/>
      <c r="AF191" s="162"/>
      <c r="AG191" s="162"/>
      <c r="AH191" s="162"/>
      <c r="AI191" s="162"/>
      <c r="AJ191" s="162"/>
      <c r="AK191" s="162"/>
      <c r="AL191" s="162"/>
      <c r="AM191" s="162"/>
      <c r="AN191" s="162"/>
      <c r="AO191" s="162"/>
      <c r="AP191" s="162"/>
      <c r="AQ191" s="162"/>
      <c r="AR191" s="162"/>
      <c r="AS191" s="162"/>
      <c r="AT191" s="162"/>
      <c r="AU191" s="162"/>
      <c r="AV191" s="162"/>
      <c r="AW191" s="162"/>
      <c r="AX191" s="162"/>
      <c r="AY191" s="162"/>
      <c r="AZ191" s="162"/>
      <c r="BA191" s="162"/>
      <c r="BB191" s="162"/>
      <c r="BC191" s="162"/>
      <c r="BD191" s="162"/>
      <c r="BE191" s="162"/>
      <c r="BF191" s="162"/>
      <c r="BG191" s="162"/>
      <c r="BH191" s="162"/>
      <c r="BI191" s="162"/>
      <c r="BJ191" s="162"/>
      <c r="BK191" s="162"/>
      <c r="BL191" s="162"/>
      <c r="BM191" s="162"/>
      <c r="BN191" s="162"/>
      <c r="BO191" s="162"/>
      <c r="BP191" s="162"/>
      <c r="BQ191" s="162"/>
      <c r="BR191" s="162"/>
      <c r="BS191" s="162"/>
      <c r="BT191" s="162"/>
      <c r="BU191" s="162"/>
      <c r="BV191" s="162"/>
      <c r="BW191" s="162"/>
      <c r="BX191" s="162"/>
      <c r="BY191" s="162"/>
      <c r="BZ191" s="162"/>
      <c r="CA191" s="162"/>
      <c r="CB191" s="162"/>
      <c r="CC191" s="162"/>
      <c r="CD191" s="162"/>
      <c r="CE191" s="162"/>
      <c r="CF191" s="162"/>
      <c r="CG191" s="162"/>
      <c r="CH191" s="162"/>
      <c r="CI191" s="162"/>
      <c r="CJ191" s="162"/>
      <c r="CK191" s="162"/>
      <c r="CL191" s="162"/>
      <c r="CM191" s="162"/>
      <c r="CN191" s="162"/>
      <c r="CO191" s="162"/>
      <c r="CP191" s="162"/>
      <c r="CQ191" s="162"/>
      <c r="CR191" s="162"/>
      <c r="CS191" s="162"/>
      <c r="CT191" s="162"/>
      <c r="CU191" s="162"/>
      <c r="CV191" s="162"/>
      <c r="CW191" s="162"/>
      <c r="CX191" s="162"/>
      <c r="CY191" s="162"/>
      <c r="CZ191" s="162"/>
      <c r="DA191" s="162"/>
      <c r="DB191" s="162"/>
      <c r="DC191" s="162"/>
      <c r="DD191" s="162"/>
      <c r="DE191" s="162"/>
      <c r="DF191" s="162"/>
      <c r="DG191" s="162"/>
      <c r="DH191" s="162"/>
      <c r="DI191" s="162"/>
      <c r="DJ191" s="162"/>
      <c r="DK191" s="162"/>
      <c r="DL191" s="162"/>
      <c r="DM191" s="162"/>
      <c r="DN191" s="162"/>
      <c r="DO191" s="162"/>
      <c r="DP191" s="162"/>
      <c r="DQ191" s="162"/>
      <c r="DR191" s="162"/>
      <c r="DS191" s="162"/>
      <c r="DT191" s="162"/>
      <c r="DU191" s="162"/>
      <c r="DV191" s="162"/>
      <c r="DW191" s="162"/>
      <c r="DX191" s="162"/>
      <c r="DY191" s="162"/>
      <c r="DZ191" s="162"/>
      <c r="EA191" s="162"/>
      <c r="EB191" s="162"/>
      <c r="EC191" s="162"/>
      <c r="ED191" s="162"/>
      <c r="EE191" s="162"/>
      <c r="EF191" s="162"/>
      <c r="EG191" s="162"/>
      <c r="EH191" s="162"/>
      <c r="EI191" s="162"/>
      <c r="EJ191" s="162"/>
      <c r="EK191" s="162"/>
      <c r="EL191" s="162"/>
      <c r="EM191" s="162"/>
      <c r="EN191" s="162"/>
      <c r="EO191" s="162"/>
      <c r="EP191" s="162"/>
      <c r="EQ191" s="162"/>
      <c r="ER191" s="162"/>
      <c r="ES191" s="162"/>
      <c r="ET191" s="162"/>
      <c r="EU191" s="162"/>
      <c r="EV191" s="162"/>
      <c r="EW191" s="162"/>
      <c r="EX191" s="162"/>
      <c r="EY191" s="162"/>
      <c r="EZ191" s="162"/>
      <c r="FA191" s="162"/>
      <c r="FB191" s="162"/>
      <c r="FC191" s="162"/>
      <c r="FD191" s="162"/>
      <c r="FE191" s="162"/>
      <c r="FF191" s="162"/>
      <c r="FG191" s="162"/>
      <c r="FH191" s="162"/>
      <c r="FI191" s="162"/>
      <c r="FJ191" s="162"/>
      <c r="FK191" s="162"/>
      <c r="FL191" s="162"/>
      <c r="FM191" s="162"/>
      <c r="FN191" s="162"/>
      <c r="FO191" s="162"/>
      <c r="FP191" s="162"/>
      <c r="FQ191" s="162"/>
      <c r="FR191" s="162"/>
      <c r="FS191" s="162"/>
      <c r="FT191" s="162"/>
      <c r="FU191" s="162"/>
      <c r="FV191" s="162"/>
      <c r="FW191" s="162"/>
      <c r="FX191" s="162"/>
      <c r="FY191" s="162"/>
      <c r="FZ191" s="162"/>
      <c r="GA191" s="162"/>
      <c r="GB191" s="162"/>
      <c r="GC191" s="162"/>
      <c r="GD191" s="162"/>
      <c r="GE191" s="162"/>
      <c r="GF191" s="162"/>
      <c r="GG191" s="162"/>
      <c r="GH191" s="162"/>
      <c r="GI191" s="162"/>
      <c r="GJ191" s="162"/>
      <c r="GK191" s="162"/>
      <c r="GL191" s="162"/>
      <c r="GM191" s="162"/>
      <c r="GN191" s="162"/>
      <c r="GO191" s="162"/>
      <c r="GP191" s="162"/>
      <c r="GQ191" s="162"/>
      <c r="GR191" s="162"/>
      <c r="GS191" s="162"/>
      <c r="GT191" s="162"/>
      <c r="GU191" s="162"/>
      <c r="GV191" s="162"/>
      <c r="GW191" s="162"/>
      <c r="GX191" s="162"/>
      <c r="GY191" s="162"/>
      <c r="GZ191" s="162"/>
      <c r="HA191" s="162"/>
      <c r="HB191" s="162"/>
      <c r="HC191" s="162"/>
      <c r="HD191" s="162"/>
      <c r="HE191" s="162"/>
      <c r="HF191" s="162"/>
      <c r="HG191" s="162"/>
      <c r="HH191" s="162"/>
      <c r="HI191" s="162"/>
      <c r="HJ191" s="162"/>
      <c r="HK191" s="162"/>
      <c r="HL191" s="162"/>
      <c r="HM191" s="162"/>
      <c r="HN191" s="162"/>
      <c r="HO191" s="162"/>
      <c r="HP191" s="162"/>
      <c r="HQ191" s="162"/>
      <c r="HR191" s="162"/>
      <c r="HS191" s="162"/>
      <c r="HT191" s="162"/>
      <c r="HU191" s="162"/>
      <c r="HV191" s="162"/>
      <c r="HW191" s="162"/>
      <c r="HX191" s="162"/>
      <c r="HY191" s="162"/>
      <c r="HZ191" s="162"/>
      <c r="IA191" s="162"/>
      <c r="IB191" s="162"/>
      <c r="IC191" s="162"/>
      <c r="ID191" s="162"/>
      <c r="IE191" s="162"/>
      <c r="IF191" s="162"/>
      <c r="IG191" s="162"/>
      <c r="IH191" s="162"/>
      <c r="II191" s="162"/>
      <c r="IJ191" s="162"/>
      <c r="IK191" s="162"/>
      <c r="IL191" s="162"/>
    </row>
    <row r="192" spans="1:246" s="125" customFormat="1" ht="51" customHeight="1">
      <c r="A192" s="117">
        <f t="shared" si="4"/>
        <v>43</v>
      </c>
      <c r="B192" s="194" t="s">
        <v>137</v>
      </c>
      <c r="C192" s="195" t="s">
        <v>173</v>
      </c>
      <c r="D192" s="196" t="s">
        <v>188</v>
      </c>
      <c r="E192" s="95">
        <v>1000</v>
      </c>
      <c r="F192" s="197">
        <v>89.361</v>
      </c>
      <c r="G192" s="152" t="s">
        <v>934</v>
      </c>
      <c r="H192" s="91" t="s">
        <v>981</v>
      </c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62"/>
      <c r="W192" s="162"/>
      <c r="X192" s="162"/>
      <c r="Y192" s="162"/>
      <c r="Z192" s="162"/>
      <c r="AA192" s="162"/>
      <c r="AB192" s="162"/>
      <c r="AC192" s="162"/>
      <c r="AD192" s="162"/>
      <c r="AE192" s="162"/>
      <c r="AF192" s="162"/>
      <c r="AG192" s="162"/>
      <c r="AH192" s="162"/>
      <c r="AI192" s="162"/>
      <c r="AJ192" s="162"/>
      <c r="AK192" s="162"/>
      <c r="AL192" s="162"/>
      <c r="AM192" s="162"/>
      <c r="AN192" s="162"/>
      <c r="AO192" s="162"/>
      <c r="AP192" s="162"/>
      <c r="AQ192" s="162"/>
      <c r="AR192" s="162"/>
      <c r="AS192" s="162"/>
      <c r="AT192" s="162"/>
      <c r="AU192" s="162"/>
      <c r="AV192" s="162"/>
      <c r="AW192" s="162"/>
      <c r="AX192" s="162"/>
      <c r="AY192" s="162"/>
      <c r="AZ192" s="162"/>
      <c r="BA192" s="162"/>
      <c r="BB192" s="162"/>
      <c r="BC192" s="162"/>
      <c r="BD192" s="162"/>
      <c r="BE192" s="162"/>
      <c r="BF192" s="162"/>
      <c r="BG192" s="162"/>
      <c r="BH192" s="162"/>
      <c r="BI192" s="162"/>
      <c r="BJ192" s="162"/>
      <c r="BK192" s="162"/>
      <c r="BL192" s="162"/>
      <c r="BM192" s="162"/>
      <c r="BN192" s="162"/>
      <c r="BO192" s="162"/>
      <c r="BP192" s="162"/>
      <c r="BQ192" s="162"/>
      <c r="BR192" s="162"/>
      <c r="BS192" s="162"/>
      <c r="BT192" s="162"/>
      <c r="BU192" s="162"/>
      <c r="BV192" s="162"/>
      <c r="BW192" s="162"/>
      <c r="BX192" s="162"/>
      <c r="BY192" s="162"/>
      <c r="BZ192" s="162"/>
      <c r="CA192" s="162"/>
      <c r="CB192" s="162"/>
      <c r="CC192" s="162"/>
      <c r="CD192" s="162"/>
      <c r="CE192" s="162"/>
      <c r="CF192" s="162"/>
      <c r="CG192" s="162"/>
      <c r="CH192" s="162"/>
      <c r="CI192" s="162"/>
      <c r="CJ192" s="162"/>
      <c r="CK192" s="162"/>
      <c r="CL192" s="162"/>
      <c r="CM192" s="162"/>
      <c r="CN192" s="162"/>
      <c r="CO192" s="162"/>
      <c r="CP192" s="162"/>
      <c r="CQ192" s="162"/>
      <c r="CR192" s="162"/>
      <c r="CS192" s="162"/>
      <c r="CT192" s="162"/>
      <c r="CU192" s="162"/>
      <c r="CV192" s="162"/>
      <c r="CW192" s="162"/>
      <c r="CX192" s="162"/>
      <c r="CY192" s="162"/>
      <c r="CZ192" s="162"/>
      <c r="DA192" s="162"/>
      <c r="DB192" s="162"/>
      <c r="DC192" s="162"/>
      <c r="DD192" s="162"/>
      <c r="DE192" s="162"/>
      <c r="DF192" s="162"/>
      <c r="DG192" s="162"/>
      <c r="DH192" s="162"/>
      <c r="DI192" s="162"/>
      <c r="DJ192" s="162"/>
      <c r="DK192" s="162"/>
      <c r="DL192" s="162"/>
      <c r="DM192" s="162"/>
      <c r="DN192" s="162"/>
      <c r="DO192" s="162"/>
      <c r="DP192" s="162"/>
      <c r="DQ192" s="162"/>
      <c r="DR192" s="162"/>
      <c r="DS192" s="162"/>
      <c r="DT192" s="162"/>
      <c r="DU192" s="162"/>
      <c r="DV192" s="162"/>
      <c r="DW192" s="162"/>
      <c r="DX192" s="162"/>
      <c r="DY192" s="162"/>
      <c r="DZ192" s="162"/>
      <c r="EA192" s="162"/>
      <c r="EB192" s="162"/>
      <c r="EC192" s="162"/>
      <c r="ED192" s="162"/>
      <c r="EE192" s="162"/>
      <c r="EF192" s="162"/>
      <c r="EG192" s="162"/>
      <c r="EH192" s="162"/>
      <c r="EI192" s="162"/>
      <c r="EJ192" s="162"/>
      <c r="EK192" s="162"/>
      <c r="EL192" s="162"/>
      <c r="EM192" s="162"/>
      <c r="EN192" s="162"/>
      <c r="EO192" s="162"/>
      <c r="EP192" s="162"/>
      <c r="EQ192" s="162"/>
      <c r="ER192" s="162"/>
      <c r="ES192" s="162"/>
      <c r="ET192" s="162"/>
      <c r="EU192" s="162"/>
      <c r="EV192" s="162"/>
      <c r="EW192" s="162"/>
      <c r="EX192" s="162"/>
      <c r="EY192" s="162"/>
      <c r="EZ192" s="162"/>
      <c r="FA192" s="162"/>
      <c r="FB192" s="162"/>
      <c r="FC192" s="162"/>
      <c r="FD192" s="162"/>
      <c r="FE192" s="162"/>
      <c r="FF192" s="162"/>
      <c r="FG192" s="162"/>
      <c r="FH192" s="162"/>
      <c r="FI192" s="162"/>
      <c r="FJ192" s="162"/>
      <c r="FK192" s="162"/>
      <c r="FL192" s="162"/>
      <c r="FM192" s="162"/>
      <c r="FN192" s="162"/>
      <c r="FO192" s="162"/>
      <c r="FP192" s="162"/>
      <c r="FQ192" s="162"/>
      <c r="FR192" s="162"/>
      <c r="FS192" s="162"/>
      <c r="FT192" s="162"/>
      <c r="FU192" s="162"/>
      <c r="FV192" s="162"/>
      <c r="FW192" s="162"/>
      <c r="FX192" s="162"/>
      <c r="FY192" s="162"/>
      <c r="FZ192" s="162"/>
      <c r="GA192" s="162"/>
      <c r="GB192" s="162"/>
      <c r="GC192" s="162"/>
      <c r="GD192" s="162"/>
      <c r="GE192" s="162"/>
      <c r="GF192" s="162"/>
      <c r="GG192" s="162"/>
      <c r="GH192" s="162"/>
      <c r="GI192" s="162"/>
      <c r="GJ192" s="162"/>
      <c r="GK192" s="162"/>
      <c r="GL192" s="162"/>
      <c r="GM192" s="162"/>
      <c r="GN192" s="162"/>
      <c r="GO192" s="162"/>
      <c r="GP192" s="162"/>
      <c r="GQ192" s="162"/>
      <c r="GR192" s="162"/>
      <c r="GS192" s="162"/>
      <c r="GT192" s="162"/>
      <c r="GU192" s="162"/>
      <c r="GV192" s="162"/>
      <c r="GW192" s="162"/>
      <c r="GX192" s="162"/>
      <c r="GY192" s="162"/>
      <c r="GZ192" s="162"/>
      <c r="HA192" s="162"/>
      <c r="HB192" s="162"/>
      <c r="HC192" s="162"/>
      <c r="HD192" s="162"/>
      <c r="HE192" s="162"/>
      <c r="HF192" s="162"/>
      <c r="HG192" s="162"/>
      <c r="HH192" s="162"/>
      <c r="HI192" s="162"/>
      <c r="HJ192" s="162"/>
      <c r="HK192" s="162"/>
      <c r="HL192" s="162"/>
      <c r="HM192" s="162"/>
      <c r="HN192" s="162"/>
      <c r="HO192" s="162"/>
      <c r="HP192" s="162"/>
      <c r="HQ192" s="162"/>
      <c r="HR192" s="162"/>
      <c r="HS192" s="162"/>
      <c r="HT192" s="162"/>
      <c r="HU192" s="162"/>
      <c r="HV192" s="162"/>
      <c r="HW192" s="162"/>
      <c r="HX192" s="162"/>
      <c r="HY192" s="162"/>
      <c r="HZ192" s="162"/>
      <c r="IA192" s="162"/>
      <c r="IB192" s="162"/>
      <c r="IC192" s="162"/>
      <c r="ID192" s="162"/>
      <c r="IE192" s="162"/>
      <c r="IF192" s="162"/>
      <c r="IG192" s="162"/>
      <c r="IH192" s="162"/>
      <c r="II192" s="162"/>
      <c r="IJ192" s="162"/>
      <c r="IK192" s="162"/>
      <c r="IL192" s="162"/>
    </row>
    <row r="193" spans="1:246" s="125" customFormat="1" ht="30" customHeight="1">
      <c r="A193" s="117">
        <f t="shared" si="4"/>
        <v>44</v>
      </c>
      <c r="B193" s="159" t="s">
        <v>424</v>
      </c>
      <c r="C193" s="89" t="s">
        <v>55</v>
      </c>
      <c r="D193" s="85" t="s">
        <v>60</v>
      </c>
      <c r="E193" s="88">
        <v>1349.8</v>
      </c>
      <c r="F193" s="83">
        <v>600</v>
      </c>
      <c r="G193" s="122" t="s">
        <v>934</v>
      </c>
      <c r="H193" s="91" t="s">
        <v>944</v>
      </c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62"/>
      <c r="Z193" s="162"/>
      <c r="AA193" s="162"/>
      <c r="AB193" s="162"/>
      <c r="AC193" s="162"/>
      <c r="AD193" s="162"/>
      <c r="AE193" s="162"/>
      <c r="AF193" s="162"/>
      <c r="AG193" s="162"/>
      <c r="AH193" s="162"/>
      <c r="AI193" s="162"/>
      <c r="AJ193" s="162"/>
      <c r="AK193" s="162"/>
      <c r="AL193" s="162"/>
      <c r="AM193" s="162"/>
      <c r="AN193" s="162"/>
      <c r="AO193" s="162"/>
      <c r="AP193" s="162"/>
      <c r="AQ193" s="162"/>
      <c r="AR193" s="162"/>
      <c r="AS193" s="162"/>
      <c r="AT193" s="162"/>
      <c r="AU193" s="162"/>
      <c r="AV193" s="162"/>
      <c r="AW193" s="162"/>
      <c r="AX193" s="162"/>
      <c r="AY193" s="162"/>
      <c r="AZ193" s="162"/>
      <c r="BA193" s="162"/>
      <c r="BB193" s="162"/>
      <c r="BC193" s="162"/>
      <c r="BD193" s="162"/>
      <c r="BE193" s="162"/>
      <c r="BF193" s="162"/>
      <c r="BG193" s="162"/>
      <c r="BH193" s="162"/>
      <c r="BI193" s="162"/>
      <c r="BJ193" s="162"/>
      <c r="BK193" s="162"/>
      <c r="BL193" s="162"/>
      <c r="BM193" s="162"/>
      <c r="BN193" s="162"/>
      <c r="BO193" s="162"/>
      <c r="BP193" s="162"/>
      <c r="BQ193" s="162"/>
      <c r="BR193" s="162"/>
      <c r="BS193" s="162"/>
      <c r="BT193" s="162"/>
      <c r="BU193" s="162"/>
      <c r="BV193" s="162"/>
      <c r="BW193" s="162"/>
      <c r="BX193" s="162"/>
      <c r="BY193" s="162"/>
      <c r="BZ193" s="162"/>
      <c r="CA193" s="162"/>
      <c r="CB193" s="162"/>
      <c r="CC193" s="162"/>
      <c r="CD193" s="162"/>
      <c r="CE193" s="162"/>
      <c r="CF193" s="162"/>
      <c r="CG193" s="162"/>
      <c r="CH193" s="162"/>
      <c r="CI193" s="162"/>
      <c r="CJ193" s="162"/>
      <c r="CK193" s="162"/>
      <c r="CL193" s="162"/>
      <c r="CM193" s="162"/>
      <c r="CN193" s="162"/>
      <c r="CO193" s="162"/>
      <c r="CP193" s="162"/>
      <c r="CQ193" s="162"/>
      <c r="CR193" s="162"/>
      <c r="CS193" s="162"/>
      <c r="CT193" s="162"/>
      <c r="CU193" s="162"/>
      <c r="CV193" s="162"/>
      <c r="CW193" s="162"/>
      <c r="CX193" s="162"/>
      <c r="CY193" s="162"/>
      <c r="CZ193" s="162"/>
      <c r="DA193" s="162"/>
      <c r="DB193" s="162"/>
      <c r="DC193" s="162"/>
      <c r="DD193" s="162"/>
      <c r="DE193" s="162"/>
      <c r="DF193" s="162"/>
      <c r="DG193" s="162"/>
      <c r="DH193" s="162"/>
      <c r="DI193" s="162"/>
      <c r="DJ193" s="162"/>
      <c r="DK193" s="162"/>
      <c r="DL193" s="162"/>
      <c r="DM193" s="162"/>
      <c r="DN193" s="162"/>
      <c r="DO193" s="162"/>
      <c r="DP193" s="162"/>
      <c r="DQ193" s="162"/>
      <c r="DR193" s="162"/>
      <c r="DS193" s="162"/>
      <c r="DT193" s="162"/>
      <c r="DU193" s="162"/>
      <c r="DV193" s="162"/>
      <c r="DW193" s="162"/>
      <c r="DX193" s="162"/>
      <c r="DY193" s="162"/>
      <c r="DZ193" s="162"/>
      <c r="EA193" s="162"/>
      <c r="EB193" s="162"/>
      <c r="EC193" s="162"/>
      <c r="ED193" s="162"/>
      <c r="EE193" s="162"/>
      <c r="EF193" s="162"/>
      <c r="EG193" s="162"/>
      <c r="EH193" s="162"/>
      <c r="EI193" s="162"/>
      <c r="EJ193" s="162"/>
      <c r="EK193" s="162"/>
      <c r="EL193" s="162"/>
      <c r="EM193" s="162"/>
      <c r="EN193" s="162"/>
      <c r="EO193" s="162"/>
      <c r="EP193" s="162"/>
      <c r="EQ193" s="162"/>
      <c r="ER193" s="162"/>
      <c r="ES193" s="162"/>
      <c r="ET193" s="162"/>
      <c r="EU193" s="162"/>
      <c r="EV193" s="162"/>
      <c r="EW193" s="162"/>
      <c r="EX193" s="162"/>
      <c r="EY193" s="162"/>
      <c r="EZ193" s="162"/>
      <c r="FA193" s="162"/>
      <c r="FB193" s="162"/>
      <c r="FC193" s="162"/>
      <c r="FD193" s="162"/>
      <c r="FE193" s="162"/>
      <c r="FF193" s="162"/>
      <c r="FG193" s="162"/>
      <c r="FH193" s="162"/>
      <c r="FI193" s="162"/>
      <c r="FJ193" s="162"/>
      <c r="FK193" s="162"/>
      <c r="FL193" s="162"/>
      <c r="FM193" s="162"/>
      <c r="FN193" s="162"/>
      <c r="FO193" s="162"/>
      <c r="FP193" s="162"/>
      <c r="FQ193" s="162"/>
      <c r="FR193" s="162"/>
      <c r="FS193" s="162"/>
      <c r="FT193" s="162"/>
      <c r="FU193" s="162"/>
      <c r="FV193" s="162"/>
      <c r="FW193" s="162"/>
      <c r="FX193" s="162"/>
      <c r="FY193" s="162"/>
      <c r="FZ193" s="162"/>
      <c r="GA193" s="162"/>
      <c r="GB193" s="162"/>
      <c r="GC193" s="162"/>
      <c r="GD193" s="162"/>
      <c r="GE193" s="162"/>
      <c r="GF193" s="162"/>
      <c r="GG193" s="162"/>
      <c r="GH193" s="162"/>
      <c r="GI193" s="162"/>
      <c r="GJ193" s="162"/>
      <c r="GK193" s="162"/>
      <c r="GL193" s="162"/>
      <c r="GM193" s="162"/>
      <c r="GN193" s="162"/>
      <c r="GO193" s="162"/>
      <c r="GP193" s="162"/>
      <c r="GQ193" s="162"/>
      <c r="GR193" s="162"/>
      <c r="GS193" s="162"/>
      <c r="GT193" s="162"/>
      <c r="GU193" s="162"/>
      <c r="GV193" s="162"/>
      <c r="GW193" s="162"/>
      <c r="GX193" s="162"/>
      <c r="GY193" s="162"/>
      <c r="GZ193" s="162"/>
      <c r="HA193" s="162"/>
      <c r="HB193" s="162"/>
      <c r="HC193" s="162"/>
      <c r="HD193" s="162"/>
      <c r="HE193" s="162"/>
      <c r="HF193" s="162"/>
      <c r="HG193" s="162"/>
      <c r="HH193" s="162"/>
      <c r="HI193" s="162"/>
      <c r="HJ193" s="162"/>
      <c r="HK193" s="162"/>
      <c r="HL193" s="162"/>
      <c r="HM193" s="162"/>
      <c r="HN193" s="162"/>
      <c r="HO193" s="162"/>
      <c r="HP193" s="162"/>
      <c r="HQ193" s="162"/>
      <c r="HR193" s="162"/>
      <c r="HS193" s="162"/>
      <c r="HT193" s="162"/>
      <c r="HU193" s="162"/>
      <c r="HV193" s="162"/>
      <c r="HW193" s="162"/>
      <c r="HX193" s="162"/>
      <c r="HY193" s="162"/>
      <c r="HZ193" s="162"/>
      <c r="IA193" s="162"/>
      <c r="IB193" s="162"/>
      <c r="IC193" s="162"/>
      <c r="ID193" s="162"/>
      <c r="IE193" s="162"/>
      <c r="IF193" s="162"/>
      <c r="IG193" s="162"/>
      <c r="IH193" s="162"/>
      <c r="II193" s="162"/>
      <c r="IJ193" s="162"/>
      <c r="IK193" s="162"/>
      <c r="IL193" s="162"/>
    </row>
    <row r="194" spans="1:246" s="125" customFormat="1" ht="30" customHeight="1">
      <c r="A194" s="117">
        <f t="shared" si="4"/>
        <v>45</v>
      </c>
      <c r="B194" s="86" t="s">
        <v>293</v>
      </c>
      <c r="C194" s="88" t="s">
        <v>150</v>
      </c>
      <c r="D194" s="85" t="s">
        <v>60</v>
      </c>
      <c r="E194" s="89">
        <v>1897</v>
      </c>
      <c r="F194" s="82">
        <v>338.725</v>
      </c>
      <c r="G194" s="152" t="s">
        <v>606</v>
      </c>
      <c r="H194" s="198">
        <v>1</v>
      </c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  <c r="Z194" s="162"/>
      <c r="AA194" s="162"/>
      <c r="AB194" s="162"/>
      <c r="AC194" s="162"/>
      <c r="AD194" s="162"/>
      <c r="AE194" s="162"/>
      <c r="AF194" s="162"/>
      <c r="AG194" s="162"/>
      <c r="AH194" s="162"/>
      <c r="AI194" s="162"/>
      <c r="AJ194" s="162"/>
      <c r="AK194" s="162"/>
      <c r="AL194" s="162"/>
      <c r="AM194" s="162"/>
      <c r="AN194" s="162"/>
      <c r="AO194" s="162"/>
      <c r="AP194" s="162"/>
      <c r="AQ194" s="162"/>
      <c r="AR194" s="162"/>
      <c r="AS194" s="162"/>
      <c r="AT194" s="162"/>
      <c r="AU194" s="162"/>
      <c r="AV194" s="162"/>
      <c r="AW194" s="162"/>
      <c r="AX194" s="162"/>
      <c r="AY194" s="162"/>
      <c r="AZ194" s="162"/>
      <c r="BA194" s="162"/>
      <c r="BB194" s="162"/>
      <c r="BC194" s="162"/>
      <c r="BD194" s="162"/>
      <c r="BE194" s="162"/>
      <c r="BF194" s="162"/>
      <c r="BG194" s="162"/>
      <c r="BH194" s="162"/>
      <c r="BI194" s="162"/>
      <c r="BJ194" s="162"/>
      <c r="BK194" s="162"/>
      <c r="BL194" s="162"/>
      <c r="BM194" s="162"/>
      <c r="BN194" s="162"/>
      <c r="BO194" s="162"/>
      <c r="BP194" s="162"/>
      <c r="BQ194" s="162"/>
      <c r="BR194" s="162"/>
      <c r="BS194" s="162"/>
      <c r="BT194" s="162"/>
      <c r="BU194" s="162"/>
      <c r="BV194" s="162"/>
      <c r="BW194" s="162"/>
      <c r="BX194" s="162"/>
      <c r="BY194" s="162"/>
      <c r="BZ194" s="162"/>
      <c r="CA194" s="162"/>
      <c r="CB194" s="162"/>
      <c r="CC194" s="162"/>
      <c r="CD194" s="162"/>
      <c r="CE194" s="162"/>
      <c r="CF194" s="162"/>
      <c r="CG194" s="162"/>
      <c r="CH194" s="162"/>
      <c r="CI194" s="162"/>
      <c r="CJ194" s="162"/>
      <c r="CK194" s="162"/>
      <c r="CL194" s="162"/>
      <c r="CM194" s="162"/>
      <c r="CN194" s="162"/>
      <c r="CO194" s="162"/>
      <c r="CP194" s="162"/>
      <c r="CQ194" s="162"/>
      <c r="CR194" s="162"/>
      <c r="CS194" s="162"/>
      <c r="CT194" s="162"/>
      <c r="CU194" s="162"/>
      <c r="CV194" s="162"/>
      <c r="CW194" s="162"/>
      <c r="CX194" s="162"/>
      <c r="CY194" s="162"/>
      <c r="CZ194" s="162"/>
      <c r="DA194" s="162"/>
      <c r="DB194" s="162"/>
      <c r="DC194" s="162"/>
      <c r="DD194" s="162"/>
      <c r="DE194" s="162"/>
      <c r="DF194" s="162"/>
      <c r="DG194" s="162"/>
      <c r="DH194" s="162"/>
      <c r="DI194" s="162"/>
      <c r="DJ194" s="162"/>
      <c r="DK194" s="162"/>
      <c r="DL194" s="162"/>
      <c r="DM194" s="162"/>
      <c r="DN194" s="162"/>
      <c r="DO194" s="162"/>
      <c r="DP194" s="162"/>
      <c r="DQ194" s="162"/>
      <c r="DR194" s="162"/>
      <c r="DS194" s="162"/>
      <c r="DT194" s="162"/>
      <c r="DU194" s="162"/>
      <c r="DV194" s="162"/>
      <c r="DW194" s="162"/>
      <c r="DX194" s="162"/>
      <c r="DY194" s="162"/>
      <c r="DZ194" s="162"/>
      <c r="EA194" s="162"/>
      <c r="EB194" s="162"/>
      <c r="EC194" s="162"/>
      <c r="ED194" s="162"/>
      <c r="EE194" s="162"/>
      <c r="EF194" s="162"/>
      <c r="EG194" s="162"/>
      <c r="EH194" s="162"/>
      <c r="EI194" s="162"/>
      <c r="EJ194" s="162"/>
      <c r="EK194" s="162"/>
      <c r="EL194" s="162"/>
      <c r="EM194" s="162"/>
      <c r="EN194" s="162"/>
      <c r="EO194" s="162"/>
      <c r="EP194" s="162"/>
      <c r="EQ194" s="162"/>
      <c r="ER194" s="162"/>
      <c r="ES194" s="162"/>
      <c r="ET194" s="162"/>
      <c r="EU194" s="162"/>
      <c r="EV194" s="162"/>
      <c r="EW194" s="162"/>
      <c r="EX194" s="162"/>
      <c r="EY194" s="162"/>
      <c r="EZ194" s="162"/>
      <c r="FA194" s="162"/>
      <c r="FB194" s="162"/>
      <c r="FC194" s="162"/>
      <c r="FD194" s="162"/>
      <c r="FE194" s="162"/>
      <c r="FF194" s="162"/>
      <c r="FG194" s="162"/>
      <c r="FH194" s="162"/>
      <c r="FI194" s="162"/>
      <c r="FJ194" s="162"/>
      <c r="FK194" s="162"/>
      <c r="FL194" s="162"/>
      <c r="FM194" s="162"/>
      <c r="FN194" s="162"/>
      <c r="FO194" s="162"/>
      <c r="FP194" s="162"/>
      <c r="FQ194" s="162"/>
      <c r="FR194" s="162"/>
      <c r="FS194" s="162"/>
      <c r="FT194" s="162"/>
      <c r="FU194" s="162"/>
      <c r="FV194" s="162"/>
      <c r="FW194" s="162"/>
      <c r="FX194" s="162"/>
      <c r="FY194" s="162"/>
      <c r="FZ194" s="162"/>
      <c r="GA194" s="162"/>
      <c r="GB194" s="162"/>
      <c r="GC194" s="162"/>
      <c r="GD194" s="162"/>
      <c r="GE194" s="162"/>
      <c r="GF194" s="162"/>
      <c r="GG194" s="162"/>
      <c r="GH194" s="162"/>
      <c r="GI194" s="162"/>
      <c r="GJ194" s="162"/>
      <c r="GK194" s="162"/>
      <c r="GL194" s="162"/>
      <c r="GM194" s="162"/>
      <c r="GN194" s="162"/>
      <c r="GO194" s="162"/>
      <c r="GP194" s="162"/>
      <c r="GQ194" s="162"/>
      <c r="GR194" s="162"/>
      <c r="GS194" s="162"/>
      <c r="GT194" s="162"/>
      <c r="GU194" s="162"/>
      <c r="GV194" s="162"/>
      <c r="GW194" s="162"/>
      <c r="GX194" s="162"/>
      <c r="GY194" s="162"/>
      <c r="GZ194" s="162"/>
      <c r="HA194" s="162"/>
      <c r="HB194" s="162"/>
      <c r="HC194" s="162"/>
      <c r="HD194" s="162"/>
      <c r="HE194" s="162"/>
      <c r="HF194" s="162"/>
      <c r="HG194" s="162"/>
      <c r="HH194" s="162"/>
      <c r="HI194" s="162"/>
      <c r="HJ194" s="162"/>
      <c r="HK194" s="162"/>
      <c r="HL194" s="162"/>
      <c r="HM194" s="162"/>
      <c r="HN194" s="162"/>
      <c r="HO194" s="162"/>
      <c r="HP194" s="162"/>
      <c r="HQ194" s="162"/>
      <c r="HR194" s="162"/>
      <c r="HS194" s="162"/>
      <c r="HT194" s="162"/>
      <c r="HU194" s="162"/>
      <c r="HV194" s="162"/>
      <c r="HW194" s="162"/>
      <c r="HX194" s="162"/>
      <c r="HY194" s="162"/>
      <c r="HZ194" s="162"/>
      <c r="IA194" s="162"/>
      <c r="IB194" s="162"/>
      <c r="IC194" s="162"/>
      <c r="ID194" s="162"/>
      <c r="IE194" s="162"/>
      <c r="IF194" s="162"/>
      <c r="IG194" s="162"/>
      <c r="IH194" s="162"/>
      <c r="II194" s="162"/>
      <c r="IJ194" s="162"/>
      <c r="IK194" s="162"/>
      <c r="IL194" s="162"/>
    </row>
    <row r="195" spans="1:246" s="125" customFormat="1" ht="30" customHeight="1">
      <c r="A195" s="117">
        <f t="shared" si="4"/>
        <v>46</v>
      </c>
      <c r="B195" s="159" t="s">
        <v>350</v>
      </c>
      <c r="C195" s="88" t="s">
        <v>309</v>
      </c>
      <c r="D195" s="85" t="s">
        <v>60</v>
      </c>
      <c r="E195" s="84">
        <v>1264</v>
      </c>
      <c r="F195" s="80">
        <v>213.531</v>
      </c>
      <c r="G195" s="152" t="s">
        <v>606</v>
      </c>
      <c r="H195" s="91">
        <v>1</v>
      </c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62"/>
      <c r="Z195" s="162"/>
      <c r="AA195" s="162"/>
      <c r="AB195" s="162"/>
      <c r="AC195" s="162"/>
      <c r="AD195" s="162"/>
      <c r="AE195" s="162"/>
      <c r="AF195" s="162"/>
      <c r="AG195" s="162"/>
      <c r="AH195" s="162"/>
      <c r="AI195" s="162"/>
      <c r="AJ195" s="162"/>
      <c r="AK195" s="162"/>
      <c r="AL195" s="162"/>
      <c r="AM195" s="162"/>
      <c r="AN195" s="162"/>
      <c r="AO195" s="162"/>
      <c r="AP195" s="162"/>
      <c r="AQ195" s="162"/>
      <c r="AR195" s="162"/>
      <c r="AS195" s="162"/>
      <c r="AT195" s="162"/>
      <c r="AU195" s="162"/>
      <c r="AV195" s="162"/>
      <c r="AW195" s="162"/>
      <c r="AX195" s="162"/>
      <c r="AY195" s="162"/>
      <c r="AZ195" s="162"/>
      <c r="BA195" s="162"/>
      <c r="BB195" s="162"/>
      <c r="BC195" s="162"/>
      <c r="BD195" s="162"/>
      <c r="BE195" s="162"/>
      <c r="BF195" s="162"/>
      <c r="BG195" s="162"/>
      <c r="BH195" s="162"/>
      <c r="BI195" s="162"/>
      <c r="BJ195" s="162"/>
      <c r="BK195" s="162"/>
      <c r="BL195" s="162"/>
      <c r="BM195" s="162"/>
      <c r="BN195" s="162"/>
      <c r="BO195" s="162"/>
      <c r="BP195" s="162"/>
      <c r="BQ195" s="162"/>
      <c r="BR195" s="162"/>
      <c r="BS195" s="162"/>
      <c r="BT195" s="162"/>
      <c r="BU195" s="162"/>
      <c r="BV195" s="162"/>
      <c r="BW195" s="162"/>
      <c r="BX195" s="162"/>
      <c r="BY195" s="162"/>
      <c r="BZ195" s="162"/>
      <c r="CA195" s="162"/>
      <c r="CB195" s="162"/>
      <c r="CC195" s="162"/>
      <c r="CD195" s="162"/>
      <c r="CE195" s="162"/>
      <c r="CF195" s="162"/>
      <c r="CG195" s="162"/>
      <c r="CH195" s="162"/>
      <c r="CI195" s="162"/>
      <c r="CJ195" s="162"/>
      <c r="CK195" s="162"/>
      <c r="CL195" s="162"/>
      <c r="CM195" s="162"/>
      <c r="CN195" s="162"/>
      <c r="CO195" s="162"/>
      <c r="CP195" s="162"/>
      <c r="CQ195" s="162"/>
      <c r="CR195" s="162"/>
      <c r="CS195" s="162"/>
      <c r="CT195" s="162"/>
      <c r="CU195" s="162"/>
      <c r="CV195" s="162"/>
      <c r="CW195" s="162"/>
      <c r="CX195" s="162"/>
      <c r="CY195" s="162"/>
      <c r="CZ195" s="162"/>
      <c r="DA195" s="162"/>
      <c r="DB195" s="162"/>
      <c r="DC195" s="162"/>
      <c r="DD195" s="162"/>
      <c r="DE195" s="162"/>
      <c r="DF195" s="162"/>
      <c r="DG195" s="162"/>
      <c r="DH195" s="162"/>
      <c r="DI195" s="162"/>
      <c r="DJ195" s="162"/>
      <c r="DK195" s="162"/>
      <c r="DL195" s="162"/>
      <c r="DM195" s="162"/>
      <c r="DN195" s="162"/>
      <c r="DO195" s="162"/>
      <c r="DP195" s="162"/>
      <c r="DQ195" s="162"/>
      <c r="DR195" s="162"/>
      <c r="DS195" s="162"/>
      <c r="DT195" s="162"/>
      <c r="DU195" s="162"/>
      <c r="DV195" s="162"/>
      <c r="DW195" s="162"/>
      <c r="DX195" s="162"/>
      <c r="DY195" s="162"/>
      <c r="DZ195" s="162"/>
      <c r="EA195" s="162"/>
      <c r="EB195" s="162"/>
      <c r="EC195" s="162"/>
      <c r="ED195" s="162"/>
      <c r="EE195" s="162"/>
      <c r="EF195" s="162"/>
      <c r="EG195" s="162"/>
      <c r="EH195" s="162"/>
      <c r="EI195" s="162"/>
      <c r="EJ195" s="162"/>
      <c r="EK195" s="162"/>
      <c r="EL195" s="162"/>
      <c r="EM195" s="162"/>
      <c r="EN195" s="162"/>
      <c r="EO195" s="162"/>
      <c r="EP195" s="162"/>
      <c r="EQ195" s="162"/>
      <c r="ER195" s="162"/>
      <c r="ES195" s="162"/>
      <c r="ET195" s="162"/>
      <c r="EU195" s="162"/>
      <c r="EV195" s="162"/>
      <c r="EW195" s="162"/>
      <c r="EX195" s="162"/>
      <c r="EY195" s="162"/>
      <c r="EZ195" s="162"/>
      <c r="FA195" s="162"/>
      <c r="FB195" s="162"/>
      <c r="FC195" s="162"/>
      <c r="FD195" s="162"/>
      <c r="FE195" s="162"/>
      <c r="FF195" s="162"/>
      <c r="FG195" s="162"/>
      <c r="FH195" s="162"/>
      <c r="FI195" s="162"/>
      <c r="FJ195" s="162"/>
      <c r="FK195" s="162"/>
      <c r="FL195" s="162"/>
      <c r="FM195" s="162"/>
      <c r="FN195" s="162"/>
      <c r="FO195" s="162"/>
      <c r="FP195" s="162"/>
      <c r="FQ195" s="162"/>
      <c r="FR195" s="162"/>
      <c r="FS195" s="162"/>
      <c r="FT195" s="162"/>
      <c r="FU195" s="162"/>
      <c r="FV195" s="162"/>
      <c r="FW195" s="162"/>
      <c r="FX195" s="162"/>
      <c r="FY195" s="162"/>
      <c r="FZ195" s="162"/>
      <c r="GA195" s="162"/>
      <c r="GB195" s="162"/>
      <c r="GC195" s="162"/>
      <c r="GD195" s="162"/>
      <c r="GE195" s="162"/>
      <c r="GF195" s="162"/>
      <c r="GG195" s="162"/>
      <c r="GH195" s="162"/>
      <c r="GI195" s="162"/>
      <c r="GJ195" s="162"/>
      <c r="GK195" s="162"/>
      <c r="GL195" s="162"/>
      <c r="GM195" s="162"/>
      <c r="GN195" s="162"/>
      <c r="GO195" s="162"/>
      <c r="GP195" s="162"/>
      <c r="GQ195" s="162"/>
      <c r="GR195" s="162"/>
      <c r="GS195" s="162"/>
      <c r="GT195" s="162"/>
      <c r="GU195" s="162"/>
      <c r="GV195" s="162"/>
      <c r="GW195" s="162"/>
      <c r="GX195" s="162"/>
      <c r="GY195" s="162"/>
      <c r="GZ195" s="162"/>
      <c r="HA195" s="162"/>
      <c r="HB195" s="162"/>
      <c r="HC195" s="162"/>
      <c r="HD195" s="162"/>
      <c r="HE195" s="162"/>
      <c r="HF195" s="162"/>
      <c r="HG195" s="162"/>
      <c r="HH195" s="162"/>
      <c r="HI195" s="162"/>
      <c r="HJ195" s="162"/>
      <c r="HK195" s="162"/>
      <c r="HL195" s="162"/>
      <c r="HM195" s="162"/>
      <c r="HN195" s="162"/>
      <c r="HO195" s="162"/>
      <c r="HP195" s="162"/>
      <c r="HQ195" s="162"/>
      <c r="HR195" s="162"/>
      <c r="HS195" s="162"/>
      <c r="HT195" s="162"/>
      <c r="HU195" s="162"/>
      <c r="HV195" s="162"/>
      <c r="HW195" s="162"/>
      <c r="HX195" s="162"/>
      <c r="HY195" s="162"/>
      <c r="HZ195" s="162"/>
      <c r="IA195" s="162"/>
      <c r="IB195" s="162"/>
      <c r="IC195" s="162"/>
      <c r="ID195" s="162"/>
      <c r="IE195" s="162"/>
      <c r="IF195" s="162"/>
      <c r="IG195" s="162"/>
      <c r="IH195" s="162"/>
      <c r="II195" s="162"/>
      <c r="IJ195" s="162"/>
      <c r="IK195" s="162"/>
      <c r="IL195" s="162"/>
    </row>
    <row r="196" spans="1:246" s="125" customFormat="1" ht="39.75" customHeight="1">
      <c r="A196" s="117">
        <f t="shared" si="4"/>
        <v>47</v>
      </c>
      <c r="B196" s="87" t="s">
        <v>138</v>
      </c>
      <c r="C196" s="89" t="s">
        <v>413</v>
      </c>
      <c r="D196" s="87" t="s">
        <v>188</v>
      </c>
      <c r="E196" s="84">
        <v>310</v>
      </c>
      <c r="F196" s="79">
        <v>47.899</v>
      </c>
      <c r="G196" s="152" t="s">
        <v>606</v>
      </c>
      <c r="H196" s="198">
        <v>1</v>
      </c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62"/>
      <c r="Z196" s="162"/>
      <c r="AA196" s="162"/>
      <c r="AB196" s="162"/>
      <c r="AC196" s="162"/>
      <c r="AD196" s="162"/>
      <c r="AE196" s="162"/>
      <c r="AF196" s="162"/>
      <c r="AG196" s="162"/>
      <c r="AH196" s="162"/>
      <c r="AI196" s="162"/>
      <c r="AJ196" s="162"/>
      <c r="AK196" s="162"/>
      <c r="AL196" s="162"/>
      <c r="AM196" s="162"/>
      <c r="AN196" s="162"/>
      <c r="AO196" s="162"/>
      <c r="AP196" s="162"/>
      <c r="AQ196" s="162"/>
      <c r="AR196" s="162"/>
      <c r="AS196" s="162"/>
      <c r="AT196" s="162"/>
      <c r="AU196" s="162"/>
      <c r="AV196" s="162"/>
      <c r="AW196" s="162"/>
      <c r="AX196" s="162"/>
      <c r="AY196" s="162"/>
      <c r="AZ196" s="162"/>
      <c r="BA196" s="162"/>
      <c r="BB196" s="162"/>
      <c r="BC196" s="162"/>
      <c r="BD196" s="162"/>
      <c r="BE196" s="162"/>
      <c r="BF196" s="162"/>
      <c r="BG196" s="162"/>
      <c r="BH196" s="162"/>
      <c r="BI196" s="162"/>
      <c r="BJ196" s="162"/>
      <c r="BK196" s="162"/>
      <c r="BL196" s="162"/>
      <c r="BM196" s="162"/>
      <c r="BN196" s="162"/>
      <c r="BO196" s="162"/>
      <c r="BP196" s="162"/>
      <c r="BQ196" s="162"/>
      <c r="BR196" s="162"/>
      <c r="BS196" s="162"/>
      <c r="BT196" s="162"/>
      <c r="BU196" s="162"/>
      <c r="BV196" s="162"/>
      <c r="BW196" s="162"/>
      <c r="BX196" s="162"/>
      <c r="BY196" s="162"/>
      <c r="BZ196" s="162"/>
      <c r="CA196" s="162"/>
      <c r="CB196" s="162"/>
      <c r="CC196" s="162"/>
      <c r="CD196" s="162"/>
      <c r="CE196" s="162"/>
      <c r="CF196" s="162"/>
      <c r="CG196" s="162"/>
      <c r="CH196" s="162"/>
      <c r="CI196" s="162"/>
      <c r="CJ196" s="162"/>
      <c r="CK196" s="162"/>
      <c r="CL196" s="162"/>
      <c r="CM196" s="162"/>
      <c r="CN196" s="162"/>
      <c r="CO196" s="162"/>
      <c r="CP196" s="162"/>
      <c r="CQ196" s="162"/>
      <c r="CR196" s="162"/>
      <c r="CS196" s="162"/>
      <c r="CT196" s="162"/>
      <c r="CU196" s="162"/>
      <c r="CV196" s="162"/>
      <c r="CW196" s="162"/>
      <c r="CX196" s="162"/>
      <c r="CY196" s="162"/>
      <c r="CZ196" s="162"/>
      <c r="DA196" s="162"/>
      <c r="DB196" s="162"/>
      <c r="DC196" s="162"/>
      <c r="DD196" s="162"/>
      <c r="DE196" s="162"/>
      <c r="DF196" s="162"/>
      <c r="DG196" s="162"/>
      <c r="DH196" s="162"/>
      <c r="DI196" s="162"/>
      <c r="DJ196" s="162"/>
      <c r="DK196" s="162"/>
      <c r="DL196" s="162"/>
      <c r="DM196" s="162"/>
      <c r="DN196" s="162"/>
      <c r="DO196" s="162"/>
      <c r="DP196" s="162"/>
      <c r="DQ196" s="162"/>
      <c r="DR196" s="162"/>
      <c r="DS196" s="162"/>
      <c r="DT196" s="162"/>
      <c r="DU196" s="162"/>
      <c r="DV196" s="162"/>
      <c r="DW196" s="162"/>
      <c r="DX196" s="162"/>
      <c r="DY196" s="162"/>
      <c r="DZ196" s="162"/>
      <c r="EA196" s="162"/>
      <c r="EB196" s="162"/>
      <c r="EC196" s="162"/>
      <c r="ED196" s="162"/>
      <c r="EE196" s="162"/>
      <c r="EF196" s="162"/>
      <c r="EG196" s="162"/>
      <c r="EH196" s="162"/>
      <c r="EI196" s="162"/>
      <c r="EJ196" s="162"/>
      <c r="EK196" s="162"/>
      <c r="EL196" s="162"/>
      <c r="EM196" s="162"/>
      <c r="EN196" s="162"/>
      <c r="EO196" s="162"/>
      <c r="EP196" s="162"/>
      <c r="EQ196" s="162"/>
      <c r="ER196" s="162"/>
      <c r="ES196" s="162"/>
      <c r="ET196" s="162"/>
      <c r="EU196" s="162"/>
      <c r="EV196" s="162"/>
      <c r="EW196" s="162"/>
      <c r="EX196" s="162"/>
      <c r="EY196" s="162"/>
      <c r="EZ196" s="162"/>
      <c r="FA196" s="162"/>
      <c r="FB196" s="162"/>
      <c r="FC196" s="162"/>
      <c r="FD196" s="162"/>
      <c r="FE196" s="162"/>
      <c r="FF196" s="162"/>
      <c r="FG196" s="162"/>
      <c r="FH196" s="162"/>
      <c r="FI196" s="162"/>
      <c r="FJ196" s="162"/>
      <c r="FK196" s="162"/>
      <c r="FL196" s="162"/>
      <c r="FM196" s="162"/>
      <c r="FN196" s="162"/>
      <c r="FO196" s="162"/>
      <c r="FP196" s="162"/>
      <c r="FQ196" s="162"/>
      <c r="FR196" s="162"/>
      <c r="FS196" s="162"/>
      <c r="FT196" s="162"/>
      <c r="FU196" s="162"/>
      <c r="FV196" s="162"/>
      <c r="FW196" s="162"/>
      <c r="FX196" s="162"/>
      <c r="FY196" s="162"/>
      <c r="FZ196" s="162"/>
      <c r="GA196" s="162"/>
      <c r="GB196" s="162"/>
      <c r="GC196" s="162"/>
      <c r="GD196" s="162"/>
      <c r="GE196" s="162"/>
      <c r="GF196" s="162"/>
      <c r="GG196" s="162"/>
      <c r="GH196" s="162"/>
      <c r="GI196" s="162"/>
      <c r="GJ196" s="162"/>
      <c r="GK196" s="162"/>
      <c r="GL196" s="162"/>
      <c r="GM196" s="162"/>
      <c r="GN196" s="162"/>
      <c r="GO196" s="162"/>
      <c r="GP196" s="162"/>
      <c r="GQ196" s="162"/>
      <c r="GR196" s="162"/>
      <c r="GS196" s="162"/>
      <c r="GT196" s="162"/>
      <c r="GU196" s="162"/>
      <c r="GV196" s="162"/>
      <c r="GW196" s="162"/>
      <c r="GX196" s="162"/>
      <c r="GY196" s="162"/>
      <c r="GZ196" s="162"/>
      <c r="HA196" s="162"/>
      <c r="HB196" s="162"/>
      <c r="HC196" s="162"/>
      <c r="HD196" s="162"/>
      <c r="HE196" s="162"/>
      <c r="HF196" s="162"/>
      <c r="HG196" s="162"/>
      <c r="HH196" s="162"/>
      <c r="HI196" s="162"/>
      <c r="HJ196" s="162"/>
      <c r="HK196" s="162"/>
      <c r="HL196" s="162"/>
      <c r="HM196" s="162"/>
      <c r="HN196" s="162"/>
      <c r="HO196" s="162"/>
      <c r="HP196" s="162"/>
      <c r="HQ196" s="162"/>
      <c r="HR196" s="162"/>
      <c r="HS196" s="162"/>
      <c r="HT196" s="162"/>
      <c r="HU196" s="162"/>
      <c r="HV196" s="162"/>
      <c r="HW196" s="162"/>
      <c r="HX196" s="162"/>
      <c r="HY196" s="162"/>
      <c r="HZ196" s="162"/>
      <c r="IA196" s="162"/>
      <c r="IB196" s="162"/>
      <c r="IC196" s="162"/>
      <c r="ID196" s="162"/>
      <c r="IE196" s="162"/>
      <c r="IF196" s="162"/>
      <c r="IG196" s="162"/>
      <c r="IH196" s="162"/>
      <c r="II196" s="162"/>
      <c r="IJ196" s="162"/>
      <c r="IK196" s="162"/>
      <c r="IL196" s="162"/>
    </row>
    <row r="197" spans="1:246" s="125" customFormat="1" ht="30" customHeight="1">
      <c r="A197" s="117">
        <f t="shared" si="4"/>
        <v>48</v>
      </c>
      <c r="B197" s="159" t="s">
        <v>170</v>
      </c>
      <c r="C197" s="88" t="s">
        <v>187</v>
      </c>
      <c r="D197" s="85" t="s">
        <v>188</v>
      </c>
      <c r="E197" s="88">
        <v>820</v>
      </c>
      <c r="F197" s="80">
        <v>202.085</v>
      </c>
      <c r="G197" s="152" t="s">
        <v>606</v>
      </c>
      <c r="H197" s="198">
        <v>1</v>
      </c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162"/>
      <c r="W197" s="162"/>
      <c r="X197" s="162"/>
      <c r="Y197" s="162"/>
      <c r="Z197" s="162"/>
      <c r="AA197" s="162"/>
      <c r="AB197" s="162"/>
      <c r="AC197" s="162"/>
      <c r="AD197" s="162"/>
      <c r="AE197" s="162"/>
      <c r="AF197" s="162"/>
      <c r="AG197" s="162"/>
      <c r="AH197" s="162"/>
      <c r="AI197" s="162"/>
      <c r="AJ197" s="162"/>
      <c r="AK197" s="162"/>
      <c r="AL197" s="162"/>
      <c r="AM197" s="162"/>
      <c r="AN197" s="162"/>
      <c r="AO197" s="162"/>
      <c r="AP197" s="162"/>
      <c r="AQ197" s="162"/>
      <c r="AR197" s="162"/>
      <c r="AS197" s="162"/>
      <c r="AT197" s="162"/>
      <c r="AU197" s="162"/>
      <c r="AV197" s="162"/>
      <c r="AW197" s="162"/>
      <c r="AX197" s="162"/>
      <c r="AY197" s="162"/>
      <c r="AZ197" s="162"/>
      <c r="BA197" s="162"/>
      <c r="BB197" s="162"/>
      <c r="BC197" s="162"/>
      <c r="BD197" s="162"/>
      <c r="BE197" s="162"/>
      <c r="BF197" s="162"/>
      <c r="BG197" s="162"/>
      <c r="BH197" s="162"/>
      <c r="BI197" s="162"/>
      <c r="BJ197" s="162"/>
      <c r="BK197" s="162"/>
      <c r="BL197" s="162"/>
      <c r="BM197" s="162"/>
      <c r="BN197" s="162"/>
      <c r="BO197" s="162"/>
      <c r="BP197" s="162"/>
      <c r="BQ197" s="162"/>
      <c r="BR197" s="162"/>
      <c r="BS197" s="162"/>
      <c r="BT197" s="162"/>
      <c r="BU197" s="162"/>
      <c r="BV197" s="162"/>
      <c r="BW197" s="162"/>
      <c r="BX197" s="162"/>
      <c r="BY197" s="162"/>
      <c r="BZ197" s="162"/>
      <c r="CA197" s="162"/>
      <c r="CB197" s="162"/>
      <c r="CC197" s="162"/>
      <c r="CD197" s="162"/>
      <c r="CE197" s="162"/>
      <c r="CF197" s="162"/>
      <c r="CG197" s="162"/>
      <c r="CH197" s="162"/>
      <c r="CI197" s="162"/>
      <c r="CJ197" s="162"/>
      <c r="CK197" s="162"/>
      <c r="CL197" s="162"/>
      <c r="CM197" s="162"/>
      <c r="CN197" s="162"/>
      <c r="CO197" s="162"/>
      <c r="CP197" s="162"/>
      <c r="CQ197" s="162"/>
      <c r="CR197" s="162"/>
      <c r="CS197" s="162"/>
      <c r="CT197" s="162"/>
      <c r="CU197" s="162"/>
      <c r="CV197" s="162"/>
      <c r="CW197" s="162"/>
      <c r="CX197" s="162"/>
      <c r="CY197" s="162"/>
      <c r="CZ197" s="162"/>
      <c r="DA197" s="162"/>
      <c r="DB197" s="162"/>
      <c r="DC197" s="162"/>
      <c r="DD197" s="162"/>
      <c r="DE197" s="162"/>
      <c r="DF197" s="162"/>
      <c r="DG197" s="162"/>
      <c r="DH197" s="162"/>
      <c r="DI197" s="162"/>
      <c r="DJ197" s="162"/>
      <c r="DK197" s="162"/>
      <c r="DL197" s="162"/>
      <c r="DM197" s="162"/>
      <c r="DN197" s="162"/>
      <c r="DO197" s="162"/>
      <c r="DP197" s="162"/>
      <c r="DQ197" s="162"/>
      <c r="DR197" s="162"/>
      <c r="DS197" s="162"/>
      <c r="DT197" s="162"/>
      <c r="DU197" s="162"/>
      <c r="DV197" s="162"/>
      <c r="DW197" s="162"/>
      <c r="DX197" s="162"/>
      <c r="DY197" s="162"/>
      <c r="DZ197" s="162"/>
      <c r="EA197" s="162"/>
      <c r="EB197" s="162"/>
      <c r="EC197" s="162"/>
      <c r="ED197" s="162"/>
      <c r="EE197" s="162"/>
      <c r="EF197" s="162"/>
      <c r="EG197" s="162"/>
      <c r="EH197" s="162"/>
      <c r="EI197" s="162"/>
      <c r="EJ197" s="162"/>
      <c r="EK197" s="162"/>
      <c r="EL197" s="162"/>
      <c r="EM197" s="162"/>
      <c r="EN197" s="162"/>
      <c r="EO197" s="162"/>
      <c r="EP197" s="162"/>
      <c r="EQ197" s="162"/>
      <c r="ER197" s="162"/>
      <c r="ES197" s="162"/>
      <c r="ET197" s="162"/>
      <c r="EU197" s="162"/>
      <c r="EV197" s="162"/>
      <c r="EW197" s="162"/>
      <c r="EX197" s="162"/>
      <c r="EY197" s="162"/>
      <c r="EZ197" s="162"/>
      <c r="FA197" s="162"/>
      <c r="FB197" s="162"/>
      <c r="FC197" s="162"/>
      <c r="FD197" s="162"/>
      <c r="FE197" s="162"/>
      <c r="FF197" s="162"/>
      <c r="FG197" s="162"/>
      <c r="FH197" s="162"/>
      <c r="FI197" s="162"/>
      <c r="FJ197" s="162"/>
      <c r="FK197" s="162"/>
      <c r="FL197" s="162"/>
      <c r="FM197" s="162"/>
      <c r="FN197" s="162"/>
      <c r="FO197" s="162"/>
      <c r="FP197" s="162"/>
      <c r="FQ197" s="162"/>
      <c r="FR197" s="162"/>
      <c r="FS197" s="162"/>
      <c r="FT197" s="162"/>
      <c r="FU197" s="162"/>
      <c r="FV197" s="162"/>
      <c r="FW197" s="162"/>
      <c r="FX197" s="162"/>
      <c r="FY197" s="162"/>
      <c r="FZ197" s="162"/>
      <c r="GA197" s="162"/>
      <c r="GB197" s="162"/>
      <c r="GC197" s="162"/>
      <c r="GD197" s="162"/>
      <c r="GE197" s="162"/>
      <c r="GF197" s="162"/>
      <c r="GG197" s="162"/>
      <c r="GH197" s="162"/>
      <c r="GI197" s="162"/>
      <c r="GJ197" s="162"/>
      <c r="GK197" s="162"/>
      <c r="GL197" s="162"/>
      <c r="GM197" s="162"/>
      <c r="GN197" s="162"/>
      <c r="GO197" s="162"/>
      <c r="GP197" s="162"/>
      <c r="GQ197" s="162"/>
      <c r="GR197" s="162"/>
      <c r="GS197" s="162"/>
      <c r="GT197" s="162"/>
      <c r="GU197" s="162"/>
      <c r="GV197" s="162"/>
      <c r="GW197" s="162"/>
      <c r="GX197" s="162"/>
      <c r="GY197" s="162"/>
      <c r="GZ197" s="162"/>
      <c r="HA197" s="162"/>
      <c r="HB197" s="162"/>
      <c r="HC197" s="162"/>
      <c r="HD197" s="162"/>
      <c r="HE197" s="162"/>
      <c r="HF197" s="162"/>
      <c r="HG197" s="162"/>
      <c r="HH197" s="162"/>
      <c r="HI197" s="162"/>
      <c r="HJ197" s="162"/>
      <c r="HK197" s="162"/>
      <c r="HL197" s="162"/>
      <c r="HM197" s="162"/>
      <c r="HN197" s="162"/>
      <c r="HO197" s="162"/>
      <c r="HP197" s="162"/>
      <c r="HQ197" s="162"/>
      <c r="HR197" s="162"/>
      <c r="HS197" s="162"/>
      <c r="HT197" s="162"/>
      <c r="HU197" s="162"/>
      <c r="HV197" s="162"/>
      <c r="HW197" s="162"/>
      <c r="HX197" s="162"/>
      <c r="HY197" s="162"/>
      <c r="HZ197" s="162"/>
      <c r="IA197" s="162"/>
      <c r="IB197" s="162"/>
      <c r="IC197" s="162"/>
      <c r="ID197" s="162"/>
      <c r="IE197" s="162"/>
      <c r="IF197" s="162"/>
      <c r="IG197" s="162"/>
      <c r="IH197" s="162"/>
      <c r="II197" s="162"/>
      <c r="IJ197" s="162"/>
      <c r="IK197" s="162"/>
      <c r="IL197" s="162"/>
    </row>
    <row r="198" spans="1:246" s="125" customFormat="1" ht="46.5" customHeight="1">
      <c r="A198" s="117">
        <f t="shared" si="4"/>
        <v>49</v>
      </c>
      <c r="B198" s="85" t="s">
        <v>49</v>
      </c>
      <c r="C198" s="89" t="s">
        <v>70</v>
      </c>
      <c r="D198" s="118" t="s">
        <v>188</v>
      </c>
      <c r="E198" s="89">
        <v>58.5</v>
      </c>
      <c r="F198" s="82">
        <v>237.01032</v>
      </c>
      <c r="G198" s="152" t="s">
        <v>606</v>
      </c>
      <c r="H198" s="91">
        <v>1</v>
      </c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62"/>
      <c r="U198" s="162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/>
      <c r="AG198" s="162"/>
      <c r="AH198" s="162"/>
      <c r="AI198" s="162"/>
      <c r="AJ198" s="162"/>
      <c r="AK198" s="162"/>
      <c r="AL198" s="162"/>
      <c r="AM198" s="162"/>
      <c r="AN198" s="162"/>
      <c r="AO198" s="162"/>
      <c r="AP198" s="162"/>
      <c r="AQ198" s="162"/>
      <c r="AR198" s="162"/>
      <c r="AS198" s="162"/>
      <c r="AT198" s="162"/>
      <c r="AU198" s="162"/>
      <c r="AV198" s="162"/>
      <c r="AW198" s="162"/>
      <c r="AX198" s="162"/>
      <c r="AY198" s="162"/>
      <c r="AZ198" s="162"/>
      <c r="BA198" s="162"/>
      <c r="BB198" s="162"/>
      <c r="BC198" s="162"/>
      <c r="BD198" s="162"/>
      <c r="BE198" s="162"/>
      <c r="BF198" s="162"/>
      <c r="BG198" s="162"/>
      <c r="BH198" s="162"/>
      <c r="BI198" s="162"/>
      <c r="BJ198" s="162"/>
      <c r="BK198" s="162"/>
      <c r="BL198" s="162"/>
      <c r="BM198" s="162"/>
      <c r="BN198" s="162"/>
      <c r="BO198" s="162"/>
      <c r="BP198" s="162"/>
      <c r="BQ198" s="162"/>
      <c r="BR198" s="162"/>
      <c r="BS198" s="162"/>
      <c r="BT198" s="162"/>
      <c r="BU198" s="162"/>
      <c r="BV198" s="162"/>
      <c r="BW198" s="162"/>
      <c r="BX198" s="162"/>
      <c r="BY198" s="162"/>
      <c r="BZ198" s="162"/>
      <c r="CA198" s="162"/>
      <c r="CB198" s="162"/>
      <c r="CC198" s="162"/>
      <c r="CD198" s="162"/>
      <c r="CE198" s="162"/>
      <c r="CF198" s="162"/>
      <c r="CG198" s="162"/>
      <c r="CH198" s="162"/>
      <c r="CI198" s="162"/>
      <c r="CJ198" s="162"/>
      <c r="CK198" s="162"/>
      <c r="CL198" s="162"/>
      <c r="CM198" s="162"/>
      <c r="CN198" s="162"/>
      <c r="CO198" s="162"/>
      <c r="CP198" s="162"/>
      <c r="CQ198" s="162"/>
      <c r="CR198" s="162"/>
      <c r="CS198" s="162"/>
      <c r="CT198" s="162"/>
      <c r="CU198" s="162"/>
      <c r="CV198" s="162"/>
      <c r="CW198" s="162"/>
      <c r="CX198" s="162"/>
      <c r="CY198" s="162"/>
      <c r="CZ198" s="162"/>
      <c r="DA198" s="162"/>
      <c r="DB198" s="162"/>
      <c r="DC198" s="162"/>
      <c r="DD198" s="162"/>
      <c r="DE198" s="162"/>
      <c r="DF198" s="162"/>
      <c r="DG198" s="162"/>
      <c r="DH198" s="162"/>
      <c r="DI198" s="162"/>
      <c r="DJ198" s="162"/>
      <c r="DK198" s="162"/>
      <c r="DL198" s="162"/>
      <c r="DM198" s="162"/>
      <c r="DN198" s="162"/>
      <c r="DO198" s="162"/>
      <c r="DP198" s="162"/>
      <c r="DQ198" s="162"/>
      <c r="DR198" s="162"/>
      <c r="DS198" s="162"/>
      <c r="DT198" s="162"/>
      <c r="DU198" s="162"/>
      <c r="DV198" s="162"/>
      <c r="DW198" s="162"/>
      <c r="DX198" s="162"/>
      <c r="DY198" s="162"/>
      <c r="DZ198" s="162"/>
      <c r="EA198" s="162"/>
      <c r="EB198" s="162"/>
      <c r="EC198" s="162"/>
      <c r="ED198" s="162"/>
      <c r="EE198" s="162"/>
      <c r="EF198" s="162"/>
      <c r="EG198" s="162"/>
      <c r="EH198" s="162"/>
      <c r="EI198" s="162"/>
      <c r="EJ198" s="162"/>
      <c r="EK198" s="162"/>
      <c r="EL198" s="162"/>
      <c r="EM198" s="162"/>
      <c r="EN198" s="162"/>
      <c r="EO198" s="162"/>
      <c r="EP198" s="162"/>
      <c r="EQ198" s="162"/>
      <c r="ER198" s="162"/>
      <c r="ES198" s="162"/>
      <c r="ET198" s="162"/>
      <c r="EU198" s="162"/>
      <c r="EV198" s="162"/>
      <c r="EW198" s="162"/>
      <c r="EX198" s="162"/>
      <c r="EY198" s="162"/>
      <c r="EZ198" s="162"/>
      <c r="FA198" s="162"/>
      <c r="FB198" s="162"/>
      <c r="FC198" s="162"/>
      <c r="FD198" s="162"/>
      <c r="FE198" s="162"/>
      <c r="FF198" s="162"/>
      <c r="FG198" s="162"/>
      <c r="FH198" s="162"/>
      <c r="FI198" s="162"/>
      <c r="FJ198" s="162"/>
      <c r="FK198" s="162"/>
      <c r="FL198" s="162"/>
      <c r="FM198" s="162"/>
      <c r="FN198" s="162"/>
      <c r="FO198" s="162"/>
      <c r="FP198" s="162"/>
      <c r="FQ198" s="162"/>
      <c r="FR198" s="162"/>
      <c r="FS198" s="162"/>
      <c r="FT198" s="162"/>
      <c r="FU198" s="162"/>
      <c r="FV198" s="162"/>
      <c r="FW198" s="162"/>
      <c r="FX198" s="162"/>
      <c r="FY198" s="162"/>
      <c r="FZ198" s="162"/>
      <c r="GA198" s="162"/>
      <c r="GB198" s="162"/>
      <c r="GC198" s="162"/>
      <c r="GD198" s="162"/>
      <c r="GE198" s="162"/>
      <c r="GF198" s="162"/>
      <c r="GG198" s="162"/>
      <c r="GH198" s="162"/>
      <c r="GI198" s="162"/>
      <c r="GJ198" s="162"/>
      <c r="GK198" s="162"/>
      <c r="GL198" s="162"/>
      <c r="GM198" s="162"/>
      <c r="GN198" s="162"/>
      <c r="GO198" s="162"/>
      <c r="GP198" s="162"/>
      <c r="GQ198" s="162"/>
      <c r="GR198" s="162"/>
      <c r="GS198" s="162"/>
      <c r="GT198" s="162"/>
      <c r="GU198" s="162"/>
      <c r="GV198" s="162"/>
      <c r="GW198" s="162"/>
      <c r="GX198" s="162"/>
      <c r="GY198" s="162"/>
      <c r="GZ198" s="162"/>
      <c r="HA198" s="162"/>
      <c r="HB198" s="162"/>
      <c r="HC198" s="162"/>
      <c r="HD198" s="162"/>
      <c r="HE198" s="162"/>
      <c r="HF198" s="162"/>
      <c r="HG198" s="162"/>
      <c r="HH198" s="162"/>
      <c r="HI198" s="162"/>
      <c r="HJ198" s="162"/>
      <c r="HK198" s="162"/>
      <c r="HL198" s="162"/>
      <c r="HM198" s="162"/>
      <c r="HN198" s="162"/>
      <c r="HO198" s="162"/>
      <c r="HP198" s="162"/>
      <c r="HQ198" s="162"/>
      <c r="HR198" s="162"/>
      <c r="HS198" s="162"/>
      <c r="HT198" s="162"/>
      <c r="HU198" s="162"/>
      <c r="HV198" s="162"/>
      <c r="HW198" s="162"/>
      <c r="HX198" s="162"/>
      <c r="HY198" s="162"/>
      <c r="HZ198" s="162"/>
      <c r="IA198" s="162"/>
      <c r="IB198" s="162"/>
      <c r="IC198" s="162"/>
      <c r="ID198" s="162"/>
      <c r="IE198" s="162"/>
      <c r="IF198" s="162"/>
      <c r="IG198" s="162"/>
      <c r="IH198" s="162"/>
      <c r="II198" s="162"/>
      <c r="IJ198" s="162"/>
      <c r="IK198" s="162"/>
      <c r="IL198" s="162"/>
    </row>
    <row r="199" spans="1:246" s="125" customFormat="1" ht="47.25" customHeight="1">
      <c r="A199" s="117">
        <f t="shared" si="4"/>
        <v>50</v>
      </c>
      <c r="B199" s="86" t="s">
        <v>795</v>
      </c>
      <c r="C199" s="84" t="s">
        <v>866</v>
      </c>
      <c r="D199" s="85" t="s">
        <v>60</v>
      </c>
      <c r="E199" s="84">
        <v>1332</v>
      </c>
      <c r="F199" s="82">
        <v>47.54921</v>
      </c>
      <c r="G199" s="152" t="s">
        <v>606</v>
      </c>
      <c r="H199" s="91">
        <v>0.1</v>
      </c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62"/>
      <c r="U199" s="162"/>
      <c r="V199" s="162"/>
      <c r="W199" s="162"/>
      <c r="X199" s="162"/>
      <c r="Y199" s="162"/>
      <c r="Z199" s="162"/>
      <c r="AA199" s="162"/>
      <c r="AB199" s="162"/>
      <c r="AC199" s="162"/>
      <c r="AD199" s="162"/>
      <c r="AE199" s="162"/>
      <c r="AF199" s="162"/>
      <c r="AG199" s="162"/>
      <c r="AH199" s="162"/>
      <c r="AI199" s="162"/>
      <c r="AJ199" s="162"/>
      <c r="AK199" s="162"/>
      <c r="AL199" s="162"/>
      <c r="AM199" s="162"/>
      <c r="AN199" s="162"/>
      <c r="AO199" s="162"/>
      <c r="AP199" s="162"/>
      <c r="AQ199" s="162"/>
      <c r="AR199" s="162"/>
      <c r="AS199" s="162"/>
      <c r="AT199" s="162"/>
      <c r="AU199" s="162"/>
      <c r="AV199" s="162"/>
      <c r="AW199" s="162"/>
      <c r="AX199" s="162"/>
      <c r="AY199" s="162"/>
      <c r="AZ199" s="162"/>
      <c r="BA199" s="162"/>
      <c r="BB199" s="162"/>
      <c r="BC199" s="162"/>
      <c r="BD199" s="162"/>
      <c r="BE199" s="162"/>
      <c r="BF199" s="162"/>
      <c r="BG199" s="162"/>
      <c r="BH199" s="162"/>
      <c r="BI199" s="162"/>
      <c r="BJ199" s="162"/>
      <c r="BK199" s="162"/>
      <c r="BL199" s="162"/>
      <c r="BM199" s="162"/>
      <c r="BN199" s="162"/>
      <c r="BO199" s="162"/>
      <c r="BP199" s="162"/>
      <c r="BQ199" s="162"/>
      <c r="BR199" s="162"/>
      <c r="BS199" s="162"/>
      <c r="BT199" s="162"/>
      <c r="BU199" s="162"/>
      <c r="BV199" s="162"/>
      <c r="BW199" s="162"/>
      <c r="BX199" s="162"/>
      <c r="BY199" s="162"/>
      <c r="BZ199" s="162"/>
      <c r="CA199" s="162"/>
      <c r="CB199" s="162"/>
      <c r="CC199" s="162"/>
      <c r="CD199" s="162"/>
      <c r="CE199" s="162"/>
      <c r="CF199" s="162"/>
      <c r="CG199" s="162"/>
      <c r="CH199" s="162"/>
      <c r="CI199" s="162"/>
      <c r="CJ199" s="162"/>
      <c r="CK199" s="162"/>
      <c r="CL199" s="162"/>
      <c r="CM199" s="162"/>
      <c r="CN199" s="162"/>
      <c r="CO199" s="162"/>
      <c r="CP199" s="162"/>
      <c r="CQ199" s="162"/>
      <c r="CR199" s="162"/>
      <c r="CS199" s="162"/>
      <c r="CT199" s="162"/>
      <c r="CU199" s="162"/>
      <c r="CV199" s="162"/>
      <c r="CW199" s="162"/>
      <c r="CX199" s="162"/>
      <c r="CY199" s="162"/>
      <c r="CZ199" s="162"/>
      <c r="DA199" s="162"/>
      <c r="DB199" s="162"/>
      <c r="DC199" s="162"/>
      <c r="DD199" s="162"/>
      <c r="DE199" s="162"/>
      <c r="DF199" s="162"/>
      <c r="DG199" s="162"/>
      <c r="DH199" s="162"/>
      <c r="DI199" s="162"/>
      <c r="DJ199" s="162"/>
      <c r="DK199" s="162"/>
      <c r="DL199" s="162"/>
      <c r="DM199" s="162"/>
      <c r="DN199" s="162"/>
      <c r="DO199" s="162"/>
      <c r="DP199" s="162"/>
      <c r="DQ199" s="162"/>
      <c r="DR199" s="162"/>
      <c r="DS199" s="162"/>
      <c r="DT199" s="162"/>
      <c r="DU199" s="162"/>
      <c r="DV199" s="162"/>
      <c r="DW199" s="162"/>
      <c r="DX199" s="162"/>
      <c r="DY199" s="162"/>
      <c r="DZ199" s="162"/>
      <c r="EA199" s="162"/>
      <c r="EB199" s="162"/>
      <c r="EC199" s="162"/>
      <c r="ED199" s="162"/>
      <c r="EE199" s="162"/>
      <c r="EF199" s="162"/>
      <c r="EG199" s="162"/>
      <c r="EH199" s="162"/>
      <c r="EI199" s="162"/>
      <c r="EJ199" s="162"/>
      <c r="EK199" s="162"/>
      <c r="EL199" s="162"/>
      <c r="EM199" s="162"/>
      <c r="EN199" s="162"/>
      <c r="EO199" s="162"/>
      <c r="EP199" s="162"/>
      <c r="EQ199" s="162"/>
      <c r="ER199" s="162"/>
      <c r="ES199" s="162"/>
      <c r="ET199" s="162"/>
      <c r="EU199" s="162"/>
      <c r="EV199" s="162"/>
      <c r="EW199" s="162"/>
      <c r="EX199" s="162"/>
      <c r="EY199" s="162"/>
      <c r="EZ199" s="162"/>
      <c r="FA199" s="162"/>
      <c r="FB199" s="162"/>
      <c r="FC199" s="162"/>
      <c r="FD199" s="162"/>
      <c r="FE199" s="162"/>
      <c r="FF199" s="162"/>
      <c r="FG199" s="162"/>
      <c r="FH199" s="162"/>
      <c r="FI199" s="162"/>
      <c r="FJ199" s="162"/>
      <c r="FK199" s="162"/>
      <c r="FL199" s="162"/>
      <c r="FM199" s="162"/>
      <c r="FN199" s="162"/>
      <c r="FO199" s="162"/>
      <c r="FP199" s="162"/>
      <c r="FQ199" s="162"/>
      <c r="FR199" s="162"/>
      <c r="FS199" s="162"/>
      <c r="FT199" s="162"/>
      <c r="FU199" s="162"/>
      <c r="FV199" s="162"/>
      <c r="FW199" s="162"/>
      <c r="FX199" s="162"/>
      <c r="FY199" s="162"/>
      <c r="FZ199" s="162"/>
      <c r="GA199" s="162"/>
      <c r="GB199" s="162"/>
      <c r="GC199" s="162"/>
      <c r="GD199" s="162"/>
      <c r="GE199" s="162"/>
      <c r="GF199" s="162"/>
      <c r="GG199" s="162"/>
      <c r="GH199" s="162"/>
      <c r="GI199" s="162"/>
      <c r="GJ199" s="162"/>
      <c r="GK199" s="162"/>
      <c r="GL199" s="162"/>
      <c r="GM199" s="162"/>
      <c r="GN199" s="162"/>
      <c r="GO199" s="162"/>
      <c r="GP199" s="162"/>
      <c r="GQ199" s="162"/>
      <c r="GR199" s="162"/>
      <c r="GS199" s="162"/>
      <c r="GT199" s="162"/>
      <c r="GU199" s="162"/>
      <c r="GV199" s="162"/>
      <c r="GW199" s="162"/>
      <c r="GX199" s="162"/>
      <c r="GY199" s="162"/>
      <c r="GZ199" s="162"/>
      <c r="HA199" s="162"/>
      <c r="HB199" s="162"/>
      <c r="HC199" s="162"/>
      <c r="HD199" s="162"/>
      <c r="HE199" s="162"/>
      <c r="HF199" s="162"/>
      <c r="HG199" s="162"/>
      <c r="HH199" s="162"/>
      <c r="HI199" s="162"/>
      <c r="HJ199" s="162"/>
      <c r="HK199" s="162"/>
      <c r="HL199" s="162"/>
      <c r="HM199" s="162"/>
      <c r="HN199" s="162"/>
      <c r="HO199" s="162"/>
      <c r="HP199" s="162"/>
      <c r="HQ199" s="162"/>
      <c r="HR199" s="162"/>
      <c r="HS199" s="162"/>
      <c r="HT199" s="162"/>
      <c r="HU199" s="162"/>
      <c r="HV199" s="162"/>
      <c r="HW199" s="162"/>
      <c r="HX199" s="162"/>
      <c r="HY199" s="162"/>
      <c r="HZ199" s="162"/>
      <c r="IA199" s="162"/>
      <c r="IB199" s="162"/>
      <c r="IC199" s="162"/>
      <c r="ID199" s="162"/>
      <c r="IE199" s="162"/>
      <c r="IF199" s="162"/>
      <c r="IG199" s="162"/>
      <c r="IH199" s="162"/>
      <c r="II199" s="162"/>
      <c r="IJ199" s="162"/>
      <c r="IK199" s="162"/>
      <c r="IL199" s="162"/>
    </row>
    <row r="200" spans="1:8" ht="69" customHeight="1">
      <c r="A200" s="117">
        <f t="shared" si="4"/>
        <v>51</v>
      </c>
      <c r="B200" s="159" t="s">
        <v>200</v>
      </c>
      <c r="C200" s="103" t="s">
        <v>160</v>
      </c>
      <c r="D200" s="85" t="s">
        <v>60</v>
      </c>
      <c r="E200" s="88">
        <v>890</v>
      </c>
      <c r="F200" s="79">
        <v>450.473</v>
      </c>
      <c r="G200" s="88" t="s">
        <v>957</v>
      </c>
      <c r="H200" s="236" t="s">
        <v>982</v>
      </c>
    </row>
    <row r="201" spans="1:8" ht="30" customHeight="1">
      <c r="A201" s="117">
        <f t="shared" si="4"/>
        <v>52</v>
      </c>
      <c r="B201" s="159" t="s">
        <v>364</v>
      </c>
      <c r="C201" s="88" t="s">
        <v>187</v>
      </c>
      <c r="D201" s="85" t="s">
        <v>60</v>
      </c>
      <c r="E201" s="88">
        <v>270</v>
      </c>
      <c r="F201" s="83">
        <v>143.4</v>
      </c>
      <c r="G201" s="236" t="s">
        <v>983</v>
      </c>
      <c r="H201" s="138" t="s">
        <v>982</v>
      </c>
    </row>
    <row r="202" spans="1:246" s="125" customFormat="1" ht="36.75" customHeight="1">
      <c r="A202" s="117">
        <f t="shared" si="4"/>
        <v>53</v>
      </c>
      <c r="B202" s="134" t="s">
        <v>38</v>
      </c>
      <c r="C202" s="88" t="s">
        <v>69</v>
      </c>
      <c r="D202" s="87" t="s">
        <v>199</v>
      </c>
      <c r="E202" s="84">
        <v>420</v>
      </c>
      <c r="F202" s="83">
        <v>288.431</v>
      </c>
      <c r="G202" s="236" t="s">
        <v>645</v>
      </c>
      <c r="H202" s="91" t="s">
        <v>942</v>
      </c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62"/>
      <c r="U202" s="162"/>
      <c r="V202" s="162"/>
      <c r="W202" s="162"/>
      <c r="X202" s="162"/>
      <c r="Y202" s="162"/>
      <c r="Z202" s="162"/>
      <c r="AA202" s="162"/>
      <c r="AB202" s="162"/>
      <c r="AC202" s="162"/>
      <c r="AD202" s="162"/>
      <c r="AE202" s="162"/>
      <c r="AF202" s="162"/>
      <c r="AG202" s="162"/>
      <c r="AH202" s="162"/>
      <c r="AI202" s="162"/>
      <c r="AJ202" s="162"/>
      <c r="AK202" s="162"/>
      <c r="AL202" s="162"/>
      <c r="AM202" s="162"/>
      <c r="AN202" s="162"/>
      <c r="AO202" s="162"/>
      <c r="AP202" s="162"/>
      <c r="AQ202" s="162"/>
      <c r="AR202" s="162"/>
      <c r="AS202" s="162"/>
      <c r="AT202" s="162"/>
      <c r="AU202" s="162"/>
      <c r="AV202" s="162"/>
      <c r="AW202" s="162"/>
      <c r="AX202" s="162"/>
      <c r="AY202" s="162"/>
      <c r="AZ202" s="162"/>
      <c r="BA202" s="162"/>
      <c r="BB202" s="162"/>
      <c r="BC202" s="162"/>
      <c r="BD202" s="162"/>
      <c r="BE202" s="162"/>
      <c r="BF202" s="162"/>
      <c r="BG202" s="162"/>
      <c r="BH202" s="162"/>
      <c r="BI202" s="162"/>
      <c r="BJ202" s="162"/>
      <c r="BK202" s="162"/>
      <c r="BL202" s="162"/>
      <c r="BM202" s="162"/>
      <c r="BN202" s="162"/>
      <c r="BO202" s="162"/>
      <c r="BP202" s="162"/>
      <c r="BQ202" s="162"/>
      <c r="BR202" s="162"/>
      <c r="BS202" s="162"/>
      <c r="BT202" s="162"/>
      <c r="BU202" s="162"/>
      <c r="BV202" s="162"/>
      <c r="BW202" s="162"/>
      <c r="BX202" s="162"/>
      <c r="BY202" s="162"/>
      <c r="BZ202" s="162"/>
      <c r="CA202" s="162"/>
      <c r="CB202" s="162"/>
      <c r="CC202" s="162"/>
      <c r="CD202" s="162"/>
      <c r="CE202" s="162"/>
      <c r="CF202" s="162"/>
      <c r="CG202" s="162"/>
      <c r="CH202" s="162"/>
      <c r="CI202" s="162"/>
      <c r="CJ202" s="162"/>
      <c r="CK202" s="162"/>
      <c r="CL202" s="162"/>
      <c r="CM202" s="162"/>
      <c r="CN202" s="162"/>
      <c r="CO202" s="162"/>
      <c r="CP202" s="162"/>
      <c r="CQ202" s="162"/>
      <c r="CR202" s="162"/>
      <c r="CS202" s="162"/>
      <c r="CT202" s="162"/>
      <c r="CU202" s="162"/>
      <c r="CV202" s="162"/>
      <c r="CW202" s="162"/>
      <c r="CX202" s="162"/>
      <c r="CY202" s="162"/>
      <c r="CZ202" s="162"/>
      <c r="DA202" s="162"/>
      <c r="DB202" s="162"/>
      <c r="DC202" s="162"/>
      <c r="DD202" s="162"/>
      <c r="DE202" s="162"/>
      <c r="DF202" s="162"/>
      <c r="DG202" s="162"/>
      <c r="DH202" s="162"/>
      <c r="DI202" s="162"/>
      <c r="DJ202" s="162"/>
      <c r="DK202" s="162"/>
      <c r="DL202" s="162"/>
      <c r="DM202" s="162"/>
      <c r="DN202" s="162"/>
      <c r="DO202" s="162"/>
      <c r="DP202" s="162"/>
      <c r="DQ202" s="162"/>
      <c r="DR202" s="162"/>
      <c r="DS202" s="162"/>
      <c r="DT202" s="162"/>
      <c r="DU202" s="162"/>
      <c r="DV202" s="162"/>
      <c r="DW202" s="162"/>
      <c r="DX202" s="162"/>
      <c r="DY202" s="162"/>
      <c r="DZ202" s="162"/>
      <c r="EA202" s="162"/>
      <c r="EB202" s="162"/>
      <c r="EC202" s="162"/>
      <c r="ED202" s="162"/>
      <c r="EE202" s="162"/>
      <c r="EF202" s="162"/>
      <c r="EG202" s="162"/>
      <c r="EH202" s="162"/>
      <c r="EI202" s="162"/>
      <c r="EJ202" s="162"/>
      <c r="EK202" s="162"/>
      <c r="EL202" s="162"/>
      <c r="EM202" s="162"/>
      <c r="EN202" s="162"/>
      <c r="EO202" s="162"/>
      <c r="EP202" s="162"/>
      <c r="EQ202" s="162"/>
      <c r="ER202" s="162"/>
      <c r="ES202" s="162"/>
      <c r="ET202" s="162"/>
      <c r="EU202" s="162"/>
      <c r="EV202" s="162"/>
      <c r="EW202" s="162"/>
      <c r="EX202" s="162"/>
      <c r="EY202" s="162"/>
      <c r="EZ202" s="162"/>
      <c r="FA202" s="162"/>
      <c r="FB202" s="162"/>
      <c r="FC202" s="162"/>
      <c r="FD202" s="162"/>
      <c r="FE202" s="162"/>
      <c r="FF202" s="162"/>
      <c r="FG202" s="162"/>
      <c r="FH202" s="162"/>
      <c r="FI202" s="162"/>
      <c r="FJ202" s="162"/>
      <c r="FK202" s="162"/>
      <c r="FL202" s="162"/>
      <c r="FM202" s="162"/>
      <c r="FN202" s="162"/>
      <c r="FO202" s="162"/>
      <c r="FP202" s="162"/>
      <c r="FQ202" s="162"/>
      <c r="FR202" s="162"/>
      <c r="FS202" s="162"/>
      <c r="FT202" s="162"/>
      <c r="FU202" s="162"/>
      <c r="FV202" s="162"/>
      <c r="FW202" s="162"/>
      <c r="FX202" s="162"/>
      <c r="FY202" s="162"/>
      <c r="FZ202" s="162"/>
      <c r="GA202" s="162"/>
      <c r="GB202" s="162"/>
      <c r="GC202" s="162"/>
      <c r="GD202" s="162"/>
      <c r="GE202" s="162"/>
      <c r="GF202" s="162"/>
      <c r="GG202" s="162"/>
      <c r="GH202" s="162"/>
      <c r="GI202" s="162"/>
      <c r="GJ202" s="162"/>
      <c r="GK202" s="162"/>
      <c r="GL202" s="162"/>
      <c r="GM202" s="162"/>
      <c r="GN202" s="162"/>
      <c r="GO202" s="162"/>
      <c r="GP202" s="162"/>
      <c r="GQ202" s="162"/>
      <c r="GR202" s="162"/>
      <c r="GS202" s="162"/>
      <c r="GT202" s="162"/>
      <c r="GU202" s="162"/>
      <c r="GV202" s="162"/>
      <c r="GW202" s="162"/>
      <c r="GX202" s="162"/>
      <c r="GY202" s="162"/>
      <c r="GZ202" s="162"/>
      <c r="HA202" s="162"/>
      <c r="HB202" s="162"/>
      <c r="HC202" s="162"/>
      <c r="HD202" s="162"/>
      <c r="HE202" s="162"/>
      <c r="HF202" s="162"/>
      <c r="HG202" s="162"/>
      <c r="HH202" s="162"/>
      <c r="HI202" s="162"/>
      <c r="HJ202" s="162"/>
      <c r="HK202" s="162"/>
      <c r="HL202" s="162"/>
      <c r="HM202" s="162"/>
      <c r="HN202" s="162"/>
      <c r="HO202" s="162"/>
      <c r="HP202" s="162"/>
      <c r="HQ202" s="162"/>
      <c r="HR202" s="162"/>
      <c r="HS202" s="162"/>
      <c r="HT202" s="162"/>
      <c r="HU202" s="162"/>
      <c r="HV202" s="162"/>
      <c r="HW202" s="162"/>
      <c r="HX202" s="162"/>
      <c r="HY202" s="162"/>
      <c r="HZ202" s="162"/>
      <c r="IA202" s="162"/>
      <c r="IB202" s="162"/>
      <c r="IC202" s="162"/>
      <c r="ID202" s="162"/>
      <c r="IE202" s="162"/>
      <c r="IF202" s="162"/>
      <c r="IG202" s="162"/>
      <c r="IH202" s="162"/>
      <c r="II202" s="162"/>
      <c r="IJ202" s="162"/>
      <c r="IK202" s="162"/>
      <c r="IL202" s="162"/>
    </row>
    <row r="203" spans="1:246" s="125" customFormat="1" ht="48" customHeight="1">
      <c r="A203" s="117">
        <f t="shared" si="4"/>
        <v>54</v>
      </c>
      <c r="B203" s="86" t="s">
        <v>238</v>
      </c>
      <c r="C203" s="88" t="s">
        <v>148</v>
      </c>
      <c r="D203" s="87" t="s">
        <v>188</v>
      </c>
      <c r="E203" s="84">
        <v>1800</v>
      </c>
      <c r="F203" s="79">
        <v>680</v>
      </c>
      <c r="G203" s="236" t="s">
        <v>978</v>
      </c>
      <c r="H203" s="101" t="s">
        <v>943</v>
      </c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62"/>
      <c r="U203" s="162"/>
      <c r="V203" s="162"/>
      <c r="W203" s="162"/>
      <c r="X203" s="162"/>
      <c r="Y203" s="162"/>
      <c r="Z203" s="162"/>
      <c r="AA203" s="162"/>
      <c r="AB203" s="162"/>
      <c r="AC203" s="162"/>
      <c r="AD203" s="162"/>
      <c r="AE203" s="162"/>
      <c r="AF203" s="162"/>
      <c r="AG203" s="162"/>
      <c r="AH203" s="162"/>
      <c r="AI203" s="162"/>
      <c r="AJ203" s="162"/>
      <c r="AK203" s="162"/>
      <c r="AL203" s="162"/>
      <c r="AM203" s="162"/>
      <c r="AN203" s="162"/>
      <c r="AO203" s="162"/>
      <c r="AP203" s="162"/>
      <c r="AQ203" s="162"/>
      <c r="AR203" s="162"/>
      <c r="AS203" s="162"/>
      <c r="AT203" s="162"/>
      <c r="AU203" s="162"/>
      <c r="AV203" s="162"/>
      <c r="AW203" s="162"/>
      <c r="AX203" s="162"/>
      <c r="AY203" s="162"/>
      <c r="AZ203" s="162"/>
      <c r="BA203" s="162"/>
      <c r="BB203" s="162"/>
      <c r="BC203" s="162"/>
      <c r="BD203" s="162"/>
      <c r="BE203" s="162"/>
      <c r="BF203" s="162"/>
      <c r="BG203" s="162"/>
      <c r="BH203" s="162"/>
      <c r="BI203" s="162"/>
      <c r="BJ203" s="162"/>
      <c r="BK203" s="162"/>
      <c r="BL203" s="162"/>
      <c r="BM203" s="162"/>
      <c r="BN203" s="162"/>
      <c r="BO203" s="162"/>
      <c r="BP203" s="162"/>
      <c r="BQ203" s="162"/>
      <c r="BR203" s="162"/>
      <c r="BS203" s="162"/>
      <c r="BT203" s="162"/>
      <c r="BU203" s="162"/>
      <c r="BV203" s="162"/>
      <c r="BW203" s="162"/>
      <c r="BX203" s="162"/>
      <c r="BY203" s="162"/>
      <c r="BZ203" s="162"/>
      <c r="CA203" s="162"/>
      <c r="CB203" s="162"/>
      <c r="CC203" s="162"/>
      <c r="CD203" s="162"/>
      <c r="CE203" s="162"/>
      <c r="CF203" s="162"/>
      <c r="CG203" s="162"/>
      <c r="CH203" s="162"/>
      <c r="CI203" s="162"/>
      <c r="CJ203" s="162"/>
      <c r="CK203" s="162"/>
      <c r="CL203" s="162"/>
      <c r="CM203" s="162"/>
      <c r="CN203" s="162"/>
      <c r="CO203" s="162"/>
      <c r="CP203" s="162"/>
      <c r="CQ203" s="162"/>
      <c r="CR203" s="162"/>
      <c r="CS203" s="162"/>
      <c r="CT203" s="162"/>
      <c r="CU203" s="162"/>
      <c r="CV203" s="162"/>
      <c r="CW203" s="162"/>
      <c r="CX203" s="162"/>
      <c r="CY203" s="162"/>
      <c r="CZ203" s="162"/>
      <c r="DA203" s="162"/>
      <c r="DB203" s="162"/>
      <c r="DC203" s="162"/>
      <c r="DD203" s="162"/>
      <c r="DE203" s="162"/>
      <c r="DF203" s="162"/>
      <c r="DG203" s="162"/>
      <c r="DH203" s="162"/>
      <c r="DI203" s="162"/>
      <c r="DJ203" s="162"/>
      <c r="DK203" s="162"/>
      <c r="DL203" s="162"/>
      <c r="DM203" s="162"/>
      <c r="DN203" s="162"/>
      <c r="DO203" s="162"/>
      <c r="DP203" s="162"/>
      <c r="DQ203" s="162"/>
      <c r="DR203" s="162"/>
      <c r="DS203" s="162"/>
      <c r="DT203" s="162"/>
      <c r="DU203" s="162"/>
      <c r="DV203" s="162"/>
      <c r="DW203" s="162"/>
      <c r="DX203" s="162"/>
      <c r="DY203" s="162"/>
      <c r="DZ203" s="162"/>
      <c r="EA203" s="162"/>
      <c r="EB203" s="162"/>
      <c r="EC203" s="162"/>
      <c r="ED203" s="162"/>
      <c r="EE203" s="162"/>
      <c r="EF203" s="162"/>
      <c r="EG203" s="162"/>
      <c r="EH203" s="162"/>
      <c r="EI203" s="162"/>
      <c r="EJ203" s="162"/>
      <c r="EK203" s="162"/>
      <c r="EL203" s="162"/>
      <c r="EM203" s="162"/>
      <c r="EN203" s="162"/>
      <c r="EO203" s="162"/>
      <c r="EP203" s="162"/>
      <c r="EQ203" s="162"/>
      <c r="ER203" s="162"/>
      <c r="ES203" s="162"/>
      <c r="ET203" s="162"/>
      <c r="EU203" s="162"/>
      <c r="EV203" s="162"/>
      <c r="EW203" s="162"/>
      <c r="EX203" s="162"/>
      <c r="EY203" s="162"/>
      <c r="EZ203" s="162"/>
      <c r="FA203" s="162"/>
      <c r="FB203" s="162"/>
      <c r="FC203" s="162"/>
      <c r="FD203" s="162"/>
      <c r="FE203" s="162"/>
      <c r="FF203" s="162"/>
      <c r="FG203" s="162"/>
      <c r="FH203" s="162"/>
      <c r="FI203" s="162"/>
      <c r="FJ203" s="162"/>
      <c r="FK203" s="162"/>
      <c r="FL203" s="162"/>
      <c r="FM203" s="162"/>
      <c r="FN203" s="162"/>
      <c r="FO203" s="162"/>
      <c r="FP203" s="162"/>
      <c r="FQ203" s="162"/>
      <c r="FR203" s="162"/>
      <c r="FS203" s="162"/>
      <c r="FT203" s="162"/>
      <c r="FU203" s="162"/>
      <c r="FV203" s="162"/>
      <c r="FW203" s="162"/>
      <c r="FX203" s="162"/>
      <c r="FY203" s="162"/>
      <c r="FZ203" s="162"/>
      <c r="GA203" s="162"/>
      <c r="GB203" s="162"/>
      <c r="GC203" s="162"/>
      <c r="GD203" s="162"/>
      <c r="GE203" s="162"/>
      <c r="GF203" s="162"/>
      <c r="GG203" s="162"/>
      <c r="GH203" s="162"/>
      <c r="GI203" s="162"/>
      <c r="GJ203" s="162"/>
      <c r="GK203" s="162"/>
      <c r="GL203" s="162"/>
      <c r="GM203" s="162"/>
      <c r="GN203" s="162"/>
      <c r="GO203" s="162"/>
      <c r="GP203" s="162"/>
      <c r="GQ203" s="162"/>
      <c r="GR203" s="162"/>
      <c r="GS203" s="162"/>
      <c r="GT203" s="162"/>
      <c r="GU203" s="162"/>
      <c r="GV203" s="162"/>
      <c r="GW203" s="162"/>
      <c r="GX203" s="162"/>
      <c r="GY203" s="162"/>
      <c r="GZ203" s="162"/>
      <c r="HA203" s="162"/>
      <c r="HB203" s="162"/>
      <c r="HC203" s="162"/>
      <c r="HD203" s="162"/>
      <c r="HE203" s="162"/>
      <c r="HF203" s="162"/>
      <c r="HG203" s="162"/>
      <c r="HH203" s="162"/>
      <c r="HI203" s="162"/>
      <c r="HJ203" s="162"/>
      <c r="HK203" s="162"/>
      <c r="HL203" s="162"/>
      <c r="HM203" s="162"/>
      <c r="HN203" s="162"/>
      <c r="HO203" s="162"/>
      <c r="HP203" s="162"/>
      <c r="HQ203" s="162"/>
      <c r="HR203" s="162"/>
      <c r="HS203" s="162"/>
      <c r="HT203" s="162"/>
      <c r="HU203" s="162"/>
      <c r="HV203" s="162"/>
      <c r="HW203" s="162"/>
      <c r="HX203" s="162"/>
      <c r="HY203" s="162"/>
      <c r="HZ203" s="162"/>
      <c r="IA203" s="162"/>
      <c r="IB203" s="162"/>
      <c r="IC203" s="162"/>
      <c r="ID203" s="162"/>
      <c r="IE203" s="162"/>
      <c r="IF203" s="162"/>
      <c r="IG203" s="162"/>
      <c r="IH203" s="162"/>
      <c r="II203" s="162"/>
      <c r="IJ203" s="162"/>
      <c r="IK203" s="162"/>
      <c r="IL203" s="162"/>
    </row>
    <row r="204" spans="1:246" s="125" customFormat="1" ht="68.25" customHeight="1">
      <c r="A204" s="117">
        <f t="shared" si="4"/>
        <v>55</v>
      </c>
      <c r="B204" s="86" t="s">
        <v>331</v>
      </c>
      <c r="C204" s="85" t="s">
        <v>301</v>
      </c>
      <c r="D204" s="85" t="s">
        <v>60</v>
      </c>
      <c r="E204" s="88">
        <v>871.47</v>
      </c>
      <c r="F204" s="79">
        <v>419.29</v>
      </c>
      <c r="G204" s="88" t="s">
        <v>957</v>
      </c>
      <c r="H204" s="236" t="s">
        <v>982</v>
      </c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62"/>
      <c r="U204" s="162"/>
      <c r="V204" s="162"/>
      <c r="W204" s="162"/>
      <c r="X204" s="162"/>
      <c r="Y204" s="162"/>
      <c r="Z204" s="162"/>
      <c r="AA204" s="162"/>
      <c r="AB204" s="162"/>
      <c r="AC204" s="162"/>
      <c r="AD204" s="162"/>
      <c r="AE204" s="162"/>
      <c r="AF204" s="162"/>
      <c r="AG204" s="162"/>
      <c r="AH204" s="162"/>
      <c r="AI204" s="162"/>
      <c r="AJ204" s="162"/>
      <c r="AK204" s="162"/>
      <c r="AL204" s="162"/>
      <c r="AM204" s="162"/>
      <c r="AN204" s="162"/>
      <c r="AO204" s="162"/>
      <c r="AP204" s="162"/>
      <c r="AQ204" s="162"/>
      <c r="AR204" s="162"/>
      <c r="AS204" s="162"/>
      <c r="AT204" s="162"/>
      <c r="AU204" s="162"/>
      <c r="AV204" s="162"/>
      <c r="AW204" s="162"/>
      <c r="AX204" s="162"/>
      <c r="AY204" s="162"/>
      <c r="AZ204" s="162"/>
      <c r="BA204" s="162"/>
      <c r="BB204" s="162"/>
      <c r="BC204" s="162"/>
      <c r="BD204" s="162"/>
      <c r="BE204" s="162"/>
      <c r="BF204" s="162"/>
      <c r="BG204" s="162"/>
      <c r="BH204" s="162"/>
      <c r="BI204" s="162"/>
      <c r="BJ204" s="162"/>
      <c r="BK204" s="162"/>
      <c r="BL204" s="162"/>
      <c r="BM204" s="162"/>
      <c r="BN204" s="162"/>
      <c r="BO204" s="162"/>
      <c r="BP204" s="162"/>
      <c r="BQ204" s="162"/>
      <c r="BR204" s="162"/>
      <c r="BS204" s="162"/>
      <c r="BT204" s="162"/>
      <c r="BU204" s="162"/>
      <c r="BV204" s="162"/>
      <c r="BW204" s="162"/>
      <c r="BX204" s="162"/>
      <c r="BY204" s="162"/>
      <c r="BZ204" s="162"/>
      <c r="CA204" s="162"/>
      <c r="CB204" s="162"/>
      <c r="CC204" s="162"/>
      <c r="CD204" s="162"/>
      <c r="CE204" s="162"/>
      <c r="CF204" s="162"/>
      <c r="CG204" s="162"/>
      <c r="CH204" s="162"/>
      <c r="CI204" s="162"/>
      <c r="CJ204" s="162"/>
      <c r="CK204" s="162"/>
      <c r="CL204" s="162"/>
      <c r="CM204" s="162"/>
      <c r="CN204" s="162"/>
      <c r="CO204" s="162"/>
      <c r="CP204" s="162"/>
      <c r="CQ204" s="162"/>
      <c r="CR204" s="162"/>
      <c r="CS204" s="162"/>
      <c r="CT204" s="162"/>
      <c r="CU204" s="162"/>
      <c r="CV204" s="162"/>
      <c r="CW204" s="162"/>
      <c r="CX204" s="162"/>
      <c r="CY204" s="162"/>
      <c r="CZ204" s="162"/>
      <c r="DA204" s="162"/>
      <c r="DB204" s="162"/>
      <c r="DC204" s="162"/>
      <c r="DD204" s="162"/>
      <c r="DE204" s="162"/>
      <c r="DF204" s="162"/>
      <c r="DG204" s="162"/>
      <c r="DH204" s="162"/>
      <c r="DI204" s="162"/>
      <c r="DJ204" s="162"/>
      <c r="DK204" s="162"/>
      <c r="DL204" s="162"/>
      <c r="DM204" s="162"/>
      <c r="DN204" s="162"/>
      <c r="DO204" s="162"/>
      <c r="DP204" s="162"/>
      <c r="DQ204" s="162"/>
      <c r="DR204" s="162"/>
      <c r="DS204" s="162"/>
      <c r="DT204" s="162"/>
      <c r="DU204" s="162"/>
      <c r="DV204" s="162"/>
      <c r="DW204" s="162"/>
      <c r="DX204" s="162"/>
      <c r="DY204" s="162"/>
      <c r="DZ204" s="162"/>
      <c r="EA204" s="162"/>
      <c r="EB204" s="162"/>
      <c r="EC204" s="162"/>
      <c r="ED204" s="162"/>
      <c r="EE204" s="162"/>
      <c r="EF204" s="162"/>
      <c r="EG204" s="162"/>
      <c r="EH204" s="162"/>
      <c r="EI204" s="162"/>
      <c r="EJ204" s="162"/>
      <c r="EK204" s="162"/>
      <c r="EL204" s="162"/>
      <c r="EM204" s="162"/>
      <c r="EN204" s="162"/>
      <c r="EO204" s="162"/>
      <c r="EP204" s="162"/>
      <c r="EQ204" s="162"/>
      <c r="ER204" s="162"/>
      <c r="ES204" s="162"/>
      <c r="ET204" s="162"/>
      <c r="EU204" s="162"/>
      <c r="EV204" s="162"/>
      <c r="EW204" s="162"/>
      <c r="EX204" s="162"/>
      <c r="EY204" s="162"/>
      <c r="EZ204" s="162"/>
      <c r="FA204" s="162"/>
      <c r="FB204" s="162"/>
      <c r="FC204" s="162"/>
      <c r="FD204" s="162"/>
      <c r="FE204" s="162"/>
      <c r="FF204" s="162"/>
      <c r="FG204" s="162"/>
      <c r="FH204" s="162"/>
      <c r="FI204" s="162"/>
      <c r="FJ204" s="162"/>
      <c r="FK204" s="162"/>
      <c r="FL204" s="162"/>
      <c r="FM204" s="162"/>
      <c r="FN204" s="162"/>
      <c r="FO204" s="162"/>
      <c r="FP204" s="162"/>
      <c r="FQ204" s="162"/>
      <c r="FR204" s="162"/>
      <c r="FS204" s="162"/>
      <c r="FT204" s="162"/>
      <c r="FU204" s="162"/>
      <c r="FV204" s="162"/>
      <c r="FW204" s="162"/>
      <c r="FX204" s="162"/>
      <c r="FY204" s="162"/>
      <c r="FZ204" s="162"/>
      <c r="GA204" s="162"/>
      <c r="GB204" s="162"/>
      <c r="GC204" s="162"/>
      <c r="GD204" s="162"/>
      <c r="GE204" s="162"/>
      <c r="GF204" s="162"/>
      <c r="GG204" s="162"/>
      <c r="GH204" s="162"/>
      <c r="GI204" s="162"/>
      <c r="GJ204" s="162"/>
      <c r="GK204" s="162"/>
      <c r="GL204" s="162"/>
      <c r="GM204" s="162"/>
      <c r="GN204" s="162"/>
      <c r="GO204" s="162"/>
      <c r="GP204" s="162"/>
      <c r="GQ204" s="162"/>
      <c r="GR204" s="162"/>
      <c r="GS204" s="162"/>
      <c r="GT204" s="162"/>
      <c r="GU204" s="162"/>
      <c r="GV204" s="162"/>
      <c r="GW204" s="162"/>
      <c r="GX204" s="162"/>
      <c r="GY204" s="162"/>
      <c r="GZ204" s="162"/>
      <c r="HA204" s="162"/>
      <c r="HB204" s="162"/>
      <c r="HC204" s="162"/>
      <c r="HD204" s="162"/>
      <c r="HE204" s="162"/>
      <c r="HF204" s="162"/>
      <c r="HG204" s="162"/>
      <c r="HH204" s="162"/>
      <c r="HI204" s="162"/>
      <c r="HJ204" s="162"/>
      <c r="HK204" s="162"/>
      <c r="HL204" s="162"/>
      <c r="HM204" s="162"/>
      <c r="HN204" s="162"/>
      <c r="HO204" s="162"/>
      <c r="HP204" s="162"/>
      <c r="HQ204" s="162"/>
      <c r="HR204" s="162"/>
      <c r="HS204" s="162"/>
      <c r="HT204" s="162"/>
      <c r="HU204" s="162"/>
      <c r="HV204" s="162"/>
      <c r="HW204" s="162"/>
      <c r="HX204" s="162"/>
      <c r="HY204" s="162"/>
      <c r="HZ204" s="162"/>
      <c r="IA204" s="162"/>
      <c r="IB204" s="162"/>
      <c r="IC204" s="162"/>
      <c r="ID204" s="162"/>
      <c r="IE204" s="162"/>
      <c r="IF204" s="162"/>
      <c r="IG204" s="162"/>
      <c r="IH204" s="162"/>
      <c r="II204" s="162"/>
      <c r="IJ204" s="162"/>
      <c r="IK204" s="162"/>
      <c r="IL204" s="162"/>
    </row>
    <row r="205" spans="1:246" s="155" customFormat="1" ht="30" customHeight="1">
      <c r="A205" s="117">
        <f t="shared" si="4"/>
        <v>56</v>
      </c>
      <c r="B205" s="85" t="s">
        <v>868</v>
      </c>
      <c r="C205" s="88" t="s">
        <v>150</v>
      </c>
      <c r="D205" s="87" t="s">
        <v>188</v>
      </c>
      <c r="E205" s="88">
        <v>645</v>
      </c>
      <c r="F205" s="79">
        <v>438</v>
      </c>
      <c r="G205" s="236" t="s">
        <v>978</v>
      </c>
      <c r="H205" s="101" t="s">
        <v>944</v>
      </c>
      <c r="J205" s="156"/>
      <c r="K205" s="156"/>
      <c r="L205" s="156"/>
      <c r="M205" s="156"/>
      <c r="N205" s="156"/>
      <c r="O205" s="156"/>
      <c r="P205" s="156"/>
      <c r="Q205" s="156"/>
      <c r="R205" s="156"/>
      <c r="S205" s="156"/>
      <c r="T205" s="156"/>
      <c r="U205" s="156"/>
      <c r="V205" s="156"/>
      <c r="W205" s="156"/>
      <c r="X205" s="156"/>
      <c r="Y205" s="156"/>
      <c r="Z205" s="156"/>
      <c r="AA205" s="156"/>
      <c r="AB205" s="156"/>
      <c r="AC205" s="156"/>
      <c r="AD205" s="156"/>
      <c r="AE205" s="156"/>
      <c r="AF205" s="156"/>
      <c r="AG205" s="156"/>
      <c r="AH205" s="156"/>
      <c r="AI205" s="156"/>
      <c r="AJ205" s="156"/>
      <c r="AK205" s="156"/>
      <c r="AL205" s="156"/>
      <c r="AM205" s="156"/>
      <c r="AN205" s="156"/>
      <c r="AO205" s="156"/>
      <c r="AP205" s="156"/>
      <c r="AQ205" s="156"/>
      <c r="AR205" s="156"/>
      <c r="AS205" s="156"/>
      <c r="AT205" s="156"/>
      <c r="AU205" s="156"/>
      <c r="AV205" s="156"/>
      <c r="AW205" s="156"/>
      <c r="AX205" s="156"/>
      <c r="AY205" s="156"/>
      <c r="AZ205" s="156"/>
      <c r="BA205" s="156"/>
      <c r="BB205" s="156"/>
      <c r="BC205" s="156"/>
      <c r="BD205" s="156"/>
      <c r="BE205" s="156"/>
      <c r="BF205" s="156"/>
      <c r="BG205" s="156"/>
      <c r="BH205" s="156"/>
      <c r="BI205" s="156"/>
      <c r="BJ205" s="156"/>
      <c r="BK205" s="156"/>
      <c r="BL205" s="156"/>
      <c r="BM205" s="156"/>
      <c r="BN205" s="156"/>
      <c r="BO205" s="156"/>
      <c r="BP205" s="156"/>
      <c r="BQ205" s="156"/>
      <c r="BR205" s="156"/>
      <c r="BS205" s="156"/>
      <c r="BT205" s="156"/>
      <c r="BU205" s="156"/>
      <c r="BV205" s="156"/>
      <c r="BW205" s="156"/>
      <c r="BX205" s="156"/>
      <c r="BY205" s="156"/>
      <c r="BZ205" s="156"/>
      <c r="CA205" s="156"/>
      <c r="CB205" s="156"/>
      <c r="CC205" s="156"/>
      <c r="CD205" s="156"/>
      <c r="CE205" s="156"/>
      <c r="CF205" s="156"/>
      <c r="CG205" s="156"/>
      <c r="CH205" s="156"/>
      <c r="CI205" s="156"/>
      <c r="CJ205" s="156"/>
      <c r="CK205" s="156"/>
      <c r="CL205" s="156"/>
      <c r="CM205" s="156"/>
      <c r="CN205" s="156"/>
      <c r="CO205" s="156"/>
      <c r="CP205" s="156"/>
      <c r="CQ205" s="156"/>
      <c r="CR205" s="156"/>
      <c r="CS205" s="156"/>
      <c r="CT205" s="156"/>
      <c r="CU205" s="156"/>
      <c r="CV205" s="156"/>
      <c r="CW205" s="156"/>
      <c r="CX205" s="156"/>
      <c r="CY205" s="156"/>
      <c r="CZ205" s="156"/>
      <c r="DA205" s="156"/>
      <c r="DB205" s="156"/>
      <c r="DC205" s="156"/>
      <c r="DD205" s="156"/>
      <c r="DE205" s="156"/>
      <c r="DF205" s="156"/>
      <c r="DG205" s="156"/>
      <c r="DH205" s="156"/>
      <c r="DI205" s="156"/>
      <c r="DJ205" s="156"/>
      <c r="DK205" s="156"/>
      <c r="DL205" s="156"/>
      <c r="DM205" s="156"/>
      <c r="DN205" s="156"/>
      <c r="DO205" s="156"/>
      <c r="DP205" s="156"/>
      <c r="DQ205" s="156"/>
      <c r="DR205" s="156"/>
      <c r="DS205" s="156"/>
      <c r="DT205" s="156"/>
      <c r="DU205" s="156"/>
      <c r="DV205" s="156"/>
      <c r="DW205" s="156"/>
      <c r="DX205" s="156"/>
      <c r="DY205" s="156"/>
      <c r="DZ205" s="156"/>
      <c r="EA205" s="156"/>
      <c r="EB205" s="156"/>
      <c r="EC205" s="156"/>
      <c r="ED205" s="156"/>
      <c r="EE205" s="156"/>
      <c r="EF205" s="156"/>
      <c r="EG205" s="156"/>
      <c r="EH205" s="156"/>
      <c r="EI205" s="156"/>
      <c r="EJ205" s="156"/>
      <c r="EK205" s="156"/>
      <c r="EL205" s="156"/>
      <c r="EM205" s="156"/>
      <c r="EN205" s="156"/>
      <c r="EO205" s="156"/>
      <c r="EP205" s="156"/>
      <c r="EQ205" s="156"/>
      <c r="ER205" s="156"/>
      <c r="ES205" s="156"/>
      <c r="ET205" s="156"/>
      <c r="EU205" s="156"/>
      <c r="EV205" s="156"/>
      <c r="EW205" s="156"/>
      <c r="EX205" s="156"/>
      <c r="EY205" s="156"/>
      <c r="EZ205" s="156"/>
      <c r="FA205" s="156"/>
      <c r="FB205" s="156"/>
      <c r="FC205" s="156"/>
      <c r="FD205" s="156"/>
      <c r="FE205" s="156"/>
      <c r="FF205" s="156"/>
      <c r="FG205" s="156"/>
      <c r="FH205" s="156"/>
      <c r="FI205" s="156"/>
      <c r="FJ205" s="156"/>
      <c r="FK205" s="156"/>
      <c r="FL205" s="156"/>
      <c r="FM205" s="156"/>
      <c r="FN205" s="156"/>
      <c r="FO205" s="156"/>
      <c r="FP205" s="156"/>
      <c r="FQ205" s="156"/>
      <c r="FR205" s="156"/>
      <c r="FS205" s="156"/>
      <c r="FT205" s="156"/>
      <c r="FU205" s="156"/>
      <c r="FV205" s="156"/>
      <c r="FW205" s="156"/>
      <c r="FX205" s="156"/>
      <c r="FY205" s="156"/>
      <c r="FZ205" s="156"/>
      <c r="GA205" s="156"/>
      <c r="GB205" s="156"/>
      <c r="GC205" s="156"/>
      <c r="GD205" s="156"/>
      <c r="GE205" s="156"/>
      <c r="GF205" s="156"/>
      <c r="GG205" s="156"/>
      <c r="GH205" s="156"/>
      <c r="GI205" s="156"/>
      <c r="GJ205" s="156"/>
      <c r="GK205" s="156"/>
      <c r="GL205" s="156"/>
      <c r="GM205" s="156"/>
      <c r="GN205" s="156"/>
      <c r="GO205" s="156"/>
      <c r="GP205" s="156"/>
      <c r="GQ205" s="156"/>
      <c r="GR205" s="156"/>
      <c r="GS205" s="156"/>
      <c r="GT205" s="156"/>
      <c r="GU205" s="156"/>
      <c r="GV205" s="156"/>
      <c r="GW205" s="156"/>
      <c r="GX205" s="156"/>
      <c r="GY205" s="156"/>
      <c r="GZ205" s="156"/>
      <c r="HA205" s="156"/>
      <c r="HB205" s="156"/>
      <c r="HC205" s="156"/>
      <c r="HD205" s="156"/>
      <c r="HE205" s="156"/>
      <c r="HF205" s="156"/>
      <c r="HG205" s="156"/>
      <c r="HH205" s="156"/>
      <c r="HI205" s="156"/>
      <c r="HJ205" s="156"/>
      <c r="HK205" s="156"/>
      <c r="HL205" s="156"/>
      <c r="HM205" s="156"/>
      <c r="HN205" s="156"/>
      <c r="HO205" s="156"/>
      <c r="HP205" s="156"/>
      <c r="HQ205" s="156"/>
      <c r="HR205" s="156"/>
      <c r="HS205" s="156"/>
      <c r="HT205" s="156"/>
      <c r="HU205" s="156"/>
      <c r="HV205" s="156"/>
      <c r="HW205" s="156"/>
      <c r="HX205" s="156"/>
      <c r="HY205" s="156"/>
      <c r="HZ205" s="156"/>
      <c r="IA205" s="156"/>
      <c r="IB205" s="156"/>
      <c r="IC205" s="156"/>
      <c r="ID205" s="156"/>
      <c r="IE205" s="156"/>
      <c r="IF205" s="156"/>
      <c r="IG205" s="156"/>
      <c r="IH205" s="156"/>
      <c r="II205" s="156"/>
      <c r="IJ205" s="156"/>
      <c r="IK205" s="156"/>
      <c r="IL205" s="156"/>
    </row>
    <row r="206" spans="1:8" ht="30" customHeight="1">
      <c r="A206" s="117"/>
      <c r="B206" s="199" t="s">
        <v>161</v>
      </c>
      <c r="C206" s="199"/>
      <c r="D206" s="87"/>
      <c r="E206" s="116"/>
      <c r="F206" s="80"/>
      <c r="G206" s="90"/>
      <c r="H206" s="91"/>
    </row>
    <row r="207" spans="1:8" ht="30" customHeight="1">
      <c r="A207" s="117">
        <f>A205+1</f>
        <v>57</v>
      </c>
      <c r="B207" s="131" t="s">
        <v>425</v>
      </c>
      <c r="C207" s="84" t="s">
        <v>236</v>
      </c>
      <c r="D207" s="85" t="s">
        <v>975</v>
      </c>
      <c r="E207" s="84">
        <v>877</v>
      </c>
      <c r="F207" s="83">
        <v>482.35</v>
      </c>
      <c r="G207" s="236" t="s">
        <v>645</v>
      </c>
      <c r="H207" s="91" t="s">
        <v>942</v>
      </c>
    </row>
    <row r="208" spans="1:8" ht="30" customHeight="1">
      <c r="A208" s="117">
        <f aca="true" t="shared" si="5" ref="A208:A235">A207+1</f>
        <v>58</v>
      </c>
      <c r="B208" s="131" t="s">
        <v>427</v>
      </c>
      <c r="C208" s="84" t="s">
        <v>236</v>
      </c>
      <c r="D208" s="85" t="s">
        <v>426</v>
      </c>
      <c r="E208" s="84">
        <v>580</v>
      </c>
      <c r="F208" s="80">
        <f>E208*0.55</f>
        <v>319</v>
      </c>
      <c r="G208" s="236" t="s">
        <v>978</v>
      </c>
      <c r="H208" s="101" t="s">
        <v>943</v>
      </c>
    </row>
    <row r="209" spans="1:246" s="155" customFormat="1" ht="30" customHeight="1">
      <c r="A209" s="117">
        <f t="shared" si="5"/>
        <v>59</v>
      </c>
      <c r="B209" s="87" t="s">
        <v>283</v>
      </c>
      <c r="C209" s="84" t="s">
        <v>236</v>
      </c>
      <c r="D209" s="87" t="s">
        <v>188</v>
      </c>
      <c r="E209" s="84">
        <v>580</v>
      </c>
      <c r="F209" s="82">
        <v>319</v>
      </c>
      <c r="G209" s="88" t="s">
        <v>645</v>
      </c>
      <c r="H209" s="138" t="s">
        <v>982</v>
      </c>
      <c r="J209" s="156"/>
      <c r="K209" s="156"/>
      <c r="L209" s="156"/>
      <c r="M209" s="156"/>
      <c r="N209" s="156"/>
      <c r="O209" s="156"/>
      <c r="P209" s="156"/>
      <c r="Q209" s="156"/>
      <c r="R209" s="156"/>
      <c r="S209" s="156"/>
      <c r="T209" s="156"/>
      <c r="U209" s="156"/>
      <c r="V209" s="156"/>
      <c r="W209" s="156"/>
      <c r="X209" s="156"/>
      <c r="Y209" s="156"/>
      <c r="Z209" s="156"/>
      <c r="AA209" s="156"/>
      <c r="AB209" s="156"/>
      <c r="AC209" s="156"/>
      <c r="AD209" s="156"/>
      <c r="AE209" s="156"/>
      <c r="AF209" s="156"/>
      <c r="AG209" s="156"/>
      <c r="AH209" s="156"/>
      <c r="AI209" s="156"/>
      <c r="AJ209" s="156"/>
      <c r="AK209" s="156"/>
      <c r="AL209" s="156"/>
      <c r="AM209" s="156"/>
      <c r="AN209" s="156"/>
      <c r="AO209" s="156"/>
      <c r="AP209" s="156"/>
      <c r="AQ209" s="156"/>
      <c r="AR209" s="156"/>
      <c r="AS209" s="156"/>
      <c r="AT209" s="156"/>
      <c r="AU209" s="156"/>
      <c r="AV209" s="156"/>
      <c r="AW209" s="156"/>
      <c r="AX209" s="156"/>
      <c r="AY209" s="156"/>
      <c r="AZ209" s="156"/>
      <c r="BA209" s="156"/>
      <c r="BB209" s="156"/>
      <c r="BC209" s="156"/>
      <c r="BD209" s="156"/>
      <c r="BE209" s="156"/>
      <c r="BF209" s="156"/>
      <c r="BG209" s="156"/>
      <c r="BH209" s="156"/>
      <c r="BI209" s="156"/>
      <c r="BJ209" s="156"/>
      <c r="BK209" s="156"/>
      <c r="BL209" s="156"/>
      <c r="BM209" s="156"/>
      <c r="BN209" s="156"/>
      <c r="BO209" s="156"/>
      <c r="BP209" s="156"/>
      <c r="BQ209" s="156"/>
      <c r="BR209" s="156"/>
      <c r="BS209" s="156"/>
      <c r="BT209" s="156"/>
      <c r="BU209" s="156"/>
      <c r="BV209" s="156"/>
      <c r="BW209" s="156"/>
      <c r="BX209" s="156"/>
      <c r="BY209" s="156"/>
      <c r="BZ209" s="156"/>
      <c r="CA209" s="156"/>
      <c r="CB209" s="156"/>
      <c r="CC209" s="156"/>
      <c r="CD209" s="156"/>
      <c r="CE209" s="156"/>
      <c r="CF209" s="156"/>
      <c r="CG209" s="156"/>
      <c r="CH209" s="156"/>
      <c r="CI209" s="156"/>
      <c r="CJ209" s="156"/>
      <c r="CK209" s="156"/>
      <c r="CL209" s="156"/>
      <c r="CM209" s="156"/>
      <c r="CN209" s="156"/>
      <c r="CO209" s="156"/>
      <c r="CP209" s="156"/>
      <c r="CQ209" s="156"/>
      <c r="CR209" s="156"/>
      <c r="CS209" s="156"/>
      <c r="CT209" s="156"/>
      <c r="CU209" s="156"/>
      <c r="CV209" s="156"/>
      <c r="CW209" s="156"/>
      <c r="CX209" s="156"/>
      <c r="CY209" s="156"/>
      <c r="CZ209" s="156"/>
      <c r="DA209" s="156"/>
      <c r="DB209" s="156"/>
      <c r="DC209" s="156"/>
      <c r="DD209" s="156"/>
      <c r="DE209" s="156"/>
      <c r="DF209" s="156"/>
      <c r="DG209" s="156"/>
      <c r="DH209" s="156"/>
      <c r="DI209" s="156"/>
      <c r="DJ209" s="156"/>
      <c r="DK209" s="156"/>
      <c r="DL209" s="156"/>
      <c r="DM209" s="156"/>
      <c r="DN209" s="156"/>
      <c r="DO209" s="156"/>
      <c r="DP209" s="156"/>
      <c r="DQ209" s="156"/>
      <c r="DR209" s="156"/>
      <c r="DS209" s="156"/>
      <c r="DT209" s="156"/>
      <c r="DU209" s="156"/>
      <c r="DV209" s="156"/>
      <c r="DW209" s="156"/>
      <c r="DX209" s="156"/>
      <c r="DY209" s="156"/>
      <c r="DZ209" s="156"/>
      <c r="EA209" s="156"/>
      <c r="EB209" s="156"/>
      <c r="EC209" s="156"/>
      <c r="ED209" s="156"/>
      <c r="EE209" s="156"/>
      <c r="EF209" s="156"/>
      <c r="EG209" s="156"/>
      <c r="EH209" s="156"/>
      <c r="EI209" s="156"/>
      <c r="EJ209" s="156"/>
      <c r="EK209" s="156"/>
      <c r="EL209" s="156"/>
      <c r="EM209" s="156"/>
      <c r="EN209" s="156"/>
      <c r="EO209" s="156"/>
      <c r="EP209" s="156"/>
      <c r="EQ209" s="156"/>
      <c r="ER209" s="156"/>
      <c r="ES209" s="156"/>
      <c r="ET209" s="156"/>
      <c r="EU209" s="156"/>
      <c r="EV209" s="156"/>
      <c r="EW209" s="156"/>
      <c r="EX209" s="156"/>
      <c r="EY209" s="156"/>
      <c r="EZ209" s="156"/>
      <c r="FA209" s="156"/>
      <c r="FB209" s="156"/>
      <c r="FC209" s="156"/>
      <c r="FD209" s="156"/>
      <c r="FE209" s="156"/>
      <c r="FF209" s="156"/>
      <c r="FG209" s="156"/>
      <c r="FH209" s="156"/>
      <c r="FI209" s="156"/>
      <c r="FJ209" s="156"/>
      <c r="FK209" s="156"/>
      <c r="FL209" s="156"/>
      <c r="FM209" s="156"/>
      <c r="FN209" s="156"/>
      <c r="FO209" s="156"/>
      <c r="FP209" s="156"/>
      <c r="FQ209" s="156"/>
      <c r="FR209" s="156"/>
      <c r="FS209" s="156"/>
      <c r="FT209" s="156"/>
      <c r="FU209" s="156"/>
      <c r="FV209" s="156"/>
      <c r="FW209" s="156"/>
      <c r="FX209" s="156"/>
      <c r="FY209" s="156"/>
      <c r="FZ209" s="156"/>
      <c r="GA209" s="156"/>
      <c r="GB209" s="156"/>
      <c r="GC209" s="156"/>
      <c r="GD209" s="156"/>
      <c r="GE209" s="156"/>
      <c r="GF209" s="156"/>
      <c r="GG209" s="156"/>
      <c r="GH209" s="156"/>
      <c r="GI209" s="156"/>
      <c r="GJ209" s="156"/>
      <c r="GK209" s="156"/>
      <c r="GL209" s="156"/>
      <c r="GM209" s="156"/>
      <c r="GN209" s="156"/>
      <c r="GO209" s="156"/>
      <c r="GP209" s="156"/>
      <c r="GQ209" s="156"/>
      <c r="GR209" s="156"/>
      <c r="GS209" s="156"/>
      <c r="GT209" s="156"/>
      <c r="GU209" s="156"/>
      <c r="GV209" s="156"/>
      <c r="GW209" s="156"/>
      <c r="GX209" s="156"/>
      <c r="GY209" s="156"/>
      <c r="GZ209" s="156"/>
      <c r="HA209" s="156"/>
      <c r="HB209" s="156"/>
      <c r="HC209" s="156"/>
      <c r="HD209" s="156"/>
      <c r="HE209" s="156"/>
      <c r="HF209" s="156"/>
      <c r="HG209" s="156"/>
      <c r="HH209" s="156"/>
      <c r="HI209" s="156"/>
      <c r="HJ209" s="156"/>
      <c r="HK209" s="156"/>
      <c r="HL209" s="156"/>
      <c r="HM209" s="156"/>
      <c r="HN209" s="156"/>
      <c r="HO209" s="156"/>
      <c r="HP209" s="156"/>
      <c r="HQ209" s="156"/>
      <c r="HR209" s="156"/>
      <c r="HS209" s="156"/>
      <c r="HT209" s="156"/>
      <c r="HU209" s="156"/>
      <c r="HV209" s="156"/>
      <c r="HW209" s="156"/>
      <c r="HX209" s="156"/>
      <c r="HY209" s="156"/>
      <c r="HZ209" s="156"/>
      <c r="IA209" s="156"/>
      <c r="IB209" s="156"/>
      <c r="IC209" s="156"/>
      <c r="ID209" s="156"/>
      <c r="IE209" s="156"/>
      <c r="IF209" s="156"/>
      <c r="IG209" s="156"/>
      <c r="IH209" s="156"/>
      <c r="II209" s="156"/>
      <c r="IJ209" s="156"/>
      <c r="IK209" s="156"/>
      <c r="IL209" s="156"/>
    </row>
    <row r="210" spans="1:246" s="155" customFormat="1" ht="30" customHeight="1">
      <c r="A210" s="117">
        <f t="shared" si="5"/>
        <v>60</v>
      </c>
      <c r="B210" s="131" t="s">
        <v>428</v>
      </c>
      <c r="C210" s="84" t="s">
        <v>258</v>
      </c>
      <c r="D210" s="87" t="s">
        <v>48</v>
      </c>
      <c r="E210" s="84">
        <v>700</v>
      </c>
      <c r="F210" s="80">
        <f>E210*0.55</f>
        <v>385.00000000000006</v>
      </c>
      <c r="G210" s="236" t="s">
        <v>978</v>
      </c>
      <c r="H210" s="101" t="s">
        <v>943</v>
      </c>
      <c r="J210" s="156"/>
      <c r="K210" s="156"/>
      <c r="L210" s="156"/>
      <c r="M210" s="156"/>
      <c r="N210" s="156"/>
      <c r="O210" s="156"/>
      <c r="P210" s="156"/>
      <c r="Q210" s="156"/>
      <c r="R210" s="156"/>
      <c r="S210" s="156"/>
      <c r="T210" s="156"/>
      <c r="U210" s="156"/>
      <c r="V210" s="156"/>
      <c r="W210" s="156"/>
      <c r="X210" s="156"/>
      <c r="Y210" s="156"/>
      <c r="Z210" s="156"/>
      <c r="AA210" s="156"/>
      <c r="AB210" s="156"/>
      <c r="AC210" s="156"/>
      <c r="AD210" s="156"/>
      <c r="AE210" s="156"/>
      <c r="AF210" s="156"/>
      <c r="AG210" s="156"/>
      <c r="AH210" s="156"/>
      <c r="AI210" s="156"/>
      <c r="AJ210" s="156"/>
      <c r="AK210" s="156"/>
      <c r="AL210" s="156"/>
      <c r="AM210" s="156"/>
      <c r="AN210" s="156"/>
      <c r="AO210" s="156"/>
      <c r="AP210" s="156"/>
      <c r="AQ210" s="156"/>
      <c r="AR210" s="156"/>
      <c r="AS210" s="156"/>
      <c r="AT210" s="156"/>
      <c r="AU210" s="156"/>
      <c r="AV210" s="156"/>
      <c r="AW210" s="156"/>
      <c r="AX210" s="156"/>
      <c r="AY210" s="156"/>
      <c r="AZ210" s="156"/>
      <c r="BA210" s="156"/>
      <c r="BB210" s="156"/>
      <c r="BC210" s="156"/>
      <c r="BD210" s="156"/>
      <c r="BE210" s="156"/>
      <c r="BF210" s="156"/>
      <c r="BG210" s="156"/>
      <c r="BH210" s="156"/>
      <c r="BI210" s="156"/>
      <c r="BJ210" s="156"/>
      <c r="BK210" s="156"/>
      <c r="BL210" s="156"/>
      <c r="BM210" s="156"/>
      <c r="BN210" s="156"/>
      <c r="BO210" s="156"/>
      <c r="BP210" s="156"/>
      <c r="BQ210" s="156"/>
      <c r="BR210" s="156"/>
      <c r="BS210" s="156"/>
      <c r="BT210" s="156"/>
      <c r="BU210" s="156"/>
      <c r="BV210" s="156"/>
      <c r="BW210" s="156"/>
      <c r="BX210" s="156"/>
      <c r="BY210" s="156"/>
      <c r="BZ210" s="156"/>
      <c r="CA210" s="156"/>
      <c r="CB210" s="156"/>
      <c r="CC210" s="156"/>
      <c r="CD210" s="156"/>
      <c r="CE210" s="156"/>
      <c r="CF210" s="156"/>
      <c r="CG210" s="156"/>
      <c r="CH210" s="156"/>
      <c r="CI210" s="156"/>
      <c r="CJ210" s="156"/>
      <c r="CK210" s="156"/>
      <c r="CL210" s="156"/>
      <c r="CM210" s="156"/>
      <c r="CN210" s="156"/>
      <c r="CO210" s="156"/>
      <c r="CP210" s="156"/>
      <c r="CQ210" s="156"/>
      <c r="CR210" s="156"/>
      <c r="CS210" s="156"/>
      <c r="CT210" s="156"/>
      <c r="CU210" s="156"/>
      <c r="CV210" s="156"/>
      <c r="CW210" s="156"/>
      <c r="CX210" s="156"/>
      <c r="CY210" s="156"/>
      <c r="CZ210" s="156"/>
      <c r="DA210" s="156"/>
      <c r="DB210" s="156"/>
      <c r="DC210" s="156"/>
      <c r="DD210" s="156"/>
      <c r="DE210" s="156"/>
      <c r="DF210" s="156"/>
      <c r="DG210" s="156"/>
      <c r="DH210" s="156"/>
      <c r="DI210" s="156"/>
      <c r="DJ210" s="156"/>
      <c r="DK210" s="156"/>
      <c r="DL210" s="156"/>
      <c r="DM210" s="156"/>
      <c r="DN210" s="156"/>
      <c r="DO210" s="156"/>
      <c r="DP210" s="156"/>
      <c r="DQ210" s="156"/>
      <c r="DR210" s="156"/>
      <c r="DS210" s="156"/>
      <c r="DT210" s="156"/>
      <c r="DU210" s="156"/>
      <c r="DV210" s="156"/>
      <c r="DW210" s="156"/>
      <c r="DX210" s="156"/>
      <c r="DY210" s="156"/>
      <c r="DZ210" s="156"/>
      <c r="EA210" s="156"/>
      <c r="EB210" s="156"/>
      <c r="EC210" s="156"/>
      <c r="ED210" s="156"/>
      <c r="EE210" s="156"/>
      <c r="EF210" s="156"/>
      <c r="EG210" s="156"/>
      <c r="EH210" s="156"/>
      <c r="EI210" s="156"/>
      <c r="EJ210" s="156"/>
      <c r="EK210" s="156"/>
      <c r="EL210" s="156"/>
      <c r="EM210" s="156"/>
      <c r="EN210" s="156"/>
      <c r="EO210" s="156"/>
      <c r="EP210" s="156"/>
      <c r="EQ210" s="156"/>
      <c r="ER210" s="156"/>
      <c r="ES210" s="156"/>
      <c r="ET210" s="156"/>
      <c r="EU210" s="156"/>
      <c r="EV210" s="156"/>
      <c r="EW210" s="156"/>
      <c r="EX210" s="156"/>
      <c r="EY210" s="156"/>
      <c r="EZ210" s="156"/>
      <c r="FA210" s="156"/>
      <c r="FB210" s="156"/>
      <c r="FC210" s="156"/>
      <c r="FD210" s="156"/>
      <c r="FE210" s="156"/>
      <c r="FF210" s="156"/>
      <c r="FG210" s="156"/>
      <c r="FH210" s="156"/>
      <c r="FI210" s="156"/>
      <c r="FJ210" s="156"/>
      <c r="FK210" s="156"/>
      <c r="FL210" s="156"/>
      <c r="FM210" s="156"/>
      <c r="FN210" s="156"/>
      <c r="FO210" s="156"/>
      <c r="FP210" s="156"/>
      <c r="FQ210" s="156"/>
      <c r="FR210" s="156"/>
      <c r="FS210" s="156"/>
      <c r="FT210" s="156"/>
      <c r="FU210" s="156"/>
      <c r="FV210" s="156"/>
      <c r="FW210" s="156"/>
      <c r="FX210" s="156"/>
      <c r="FY210" s="156"/>
      <c r="FZ210" s="156"/>
      <c r="GA210" s="156"/>
      <c r="GB210" s="156"/>
      <c r="GC210" s="156"/>
      <c r="GD210" s="156"/>
      <c r="GE210" s="156"/>
      <c r="GF210" s="156"/>
      <c r="GG210" s="156"/>
      <c r="GH210" s="156"/>
      <c r="GI210" s="156"/>
      <c r="GJ210" s="156"/>
      <c r="GK210" s="156"/>
      <c r="GL210" s="156"/>
      <c r="GM210" s="156"/>
      <c r="GN210" s="156"/>
      <c r="GO210" s="156"/>
      <c r="GP210" s="156"/>
      <c r="GQ210" s="156"/>
      <c r="GR210" s="156"/>
      <c r="GS210" s="156"/>
      <c r="GT210" s="156"/>
      <c r="GU210" s="156"/>
      <c r="GV210" s="156"/>
      <c r="GW210" s="156"/>
      <c r="GX210" s="156"/>
      <c r="GY210" s="156"/>
      <c r="GZ210" s="156"/>
      <c r="HA210" s="156"/>
      <c r="HB210" s="156"/>
      <c r="HC210" s="156"/>
      <c r="HD210" s="156"/>
      <c r="HE210" s="156"/>
      <c r="HF210" s="156"/>
      <c r="HG210" s="156"/>
      <c r="HH210" s="156"/>
      <c r="HI210" s="156"/>
      <c r="HJ210" s="156"/>
      <c r="HK210" s="156"/>
      <c r="HL210" s="156"/>
      <c r="HM210" s="156"/>
      <c r="HN210" s="156"/>
      <c r="HO210" s="156"/>
      <c r="HP210" s="156"/>
      <c r="HQ210" s="156"/>
      <c r="HR210" s="156"/>
      <c r="HS210" s="156"/>
      <c r="HT210" s="156"/>
      <c r="HU210" s="156"/>
      <c r="HV210" s="156"/>
      <c r="HW210" s="156"/>
      <c r="HX210" s="156"/>
      <c r="HY210" s="156"/>
      <c r="HZ210" s="156"/>
      <c r="IA210" s="156"/>
      <c r="IB210" s="156"/>
      <c r="IC210" s="156"/>
      <c r="ID210" s="156"/>
      <c r="IE210" s="156"/>
      <c r="IF210" s="156"/>
      <c r="IG210" s="156"/>
      <c r="IH210" s="156"/>
      <c r="II210" s="156"/>
      <c r="IJ210" s="156"/>
      <c r="IK210" s="156"/>
      <c r="IL210" s="156"/>
    </row>
    <row r="211" spans="1:246" s="155" customFormat="1" ht="30" customHeight="1">
      <c r="A211" s="117">
        <f t="shared" si="5"/>
        <v>61</v>
      </c>
      <c r="B211" s="131" t="s">
        <v>429</v>
      </c>
      <c r="C211" s="84" t="s">
        <v>258</v>
      </c>
      <c r="D211" s="87" t="s">
        <v>48</v>
      </c>
      <c r="E211" s="84">
        <v>700</v>
      </c>
      <c r="F211" s="80">
        <f>E211*0.55</f>
        <v>385.00000000000006</v>
      </c>
      <c r="G211" s="236" t="s">
        <v>978</v>
      </c>
      <c r="H211" s="101" t="s">
        <v>943</v>
      </c>
      <c r="J211" s="156"/>
      <c r="K211" s="156"/>
      <c r="L211" s="156"/>
      <c r="M211" s="156"/>
      <c r="N211" s="156"/>
      <c r="O211" s="156"/>
      <c r="P211" s="156"/>
      <c r="Q211" s="156"/>
      <c r="R211" s="156"/>
      <c r="S211" s="156"/>
      <c r="T211" s="156"/>
      <c r="U211" s="156"/>
      <c r="V211" s="156"/>
      <c r="W211" s="156"/>
      <c r="X211" s="156"/>
      <c r="Y211" s="156"/>
      <c r="Z211" s="156"/>
      <c r="AA211" s="156"/>
      <c r="AB211" s="156"/>
      <c r="AC211" s="156"/>
      <c r="AD211" s="156"/>
      <c r="AE211" s="156"/>
      <c r="AF211" s="156"/>
      <c r="AG211" s="156"/>
      <c r="AH211" s="156"/>
      <c r="AI211" s="156"/>
      <c r="AJ211" s="156"/>
      <c r="AK211" s="156"/>
      <c r="AL211" s="156"/>
      <c r="AM211" s="156"/>
      <c r="AN211" s="156"/>
      <c r="AO211" s="156"/>
      <c r="AP211" s="156"/>
      <c r="AQ211" s="156"/>
      <c r="AR211" s="156"/>
      <c r="AS211" s="156"/>
      <c r="AT211" s="156"/>
      <c r="AU211" s="156"/>
      <c r="AV211" s="156"/>
      <c r="AW211" s="156"/>
      <c r="AX211" s="156"/>
      <c r="AY211" s="156"/>
      <c r="AZ211" s="156"/>
      <c r="BA211" s="156"/>
      <c r="BB211" s="156"/>
      <c r="BC211" s="156"/>
      <c r="BD211" s="156"/>
      <c r="BE211" s="156"/>
      <c r="BF211" s="156"/>
      <c r="BG211" s="156"/>
      <c r="BH211" s="156"/>
      <c r="BI211" s="156"/>
      <c r="BJ211" s="156"/>
      <c r="BK211" s="156"/>
      <c r="BL211" s="156"/>
      <c r="BM211" s="156"/>
      <c r="BN211" s="156"/>
      <c r="BO211" s="156"/>
      <c r="BP211" s="156"/>
      <c r="BQ211" s="156"/>
      <c r="BR211" s="156"/>
      <c r="BS211" s="156"/>
      <c r="BT211" s="156"/>
      <c r="BU211" s="156"/>
      <c r="BV211" s="156"/>
      <c r="BW211" s="156"/>
      <c r="BX211" s="156"/>
      <c r="BY211" s="156"/>
      <c r="BZ211" s="156"/>
      <c r="CA211" s="156"/>
      <c r="CB211" s="156"/>
      <c r="CC211" s="156"/>
      <c r="CD211" s="156"/>
      <c r="CE211" s="156"/>
      <c r="CF211" s="156"/>
      <c r="CG211" s="156"/>
      <c r="CH211" s="156"/>
      <c r="CI211" s="156"/>
      <c r="CJ211" s="156"/>
      <c r="CK211" s="156"/>
      <c r="CL211" s="156"/>
      <c r="CM211" s="156"/>
      <c r="CN211" s="156"/>
      <c r="CO211" s="156"/>
      <c r="CP211" s="156"/>
      <c r="CQ211" s="156"/>
      <c r="CR211" s="156"/>
      <c r="CS211" s="156"/>
      <c r="CT211" s="156"/>
      <c r="CU211" s="156"/>
      <c r="CV211" s="156"/>
      <c r="CW211" s="156"/>
      <c r="CX211" s="156"/>
      <c r="CY211" s="156"/>
      <c r="CZ211" s="156"/>
      <c r="DA211" s="156"/>
      <c r="DB211" s="156"/>
      <c r="DC211" s="156"/>
      <c r="DD211" s="156"/>
      <c r="DE211" s="156"/>
      <c r="DF211" s="156"/>
      <c r="DG211" s="156"/>
      <c r="DH211" s="156"/>
      <c r="DI211" s="156"/>
      <c r="DJ211" s="156"/>
      <c r="DK211" s="156"/>
      <c r="DL211" s="156"/>
      <c r="DM211" s="156"/>
      <c r="DN211" s="156"/>
      <c r="DO211" s="156"/>
      <c r="DP211" s="156"/>
      <c r="DQ211" s="156"/>
      <c r="DR211" s="156"/>
      <c r="DS211" s="156"/>
      <c r="DT211" s="156"/>
      <c r="DU211" s="156"/>
      <c r="DV211" s="156"/>
      <c r="DW211" s="156"/>
      <c r="DX211" s="156"/>
      <c r="DY211" s="156"/>
      <c r="DZ211" s="156"/>
      <c r="EA211" s="156"/>
      <c r="EB211" s="156"/>
      <c r="EC211" s="156"/>
      <c r="ED211" s="156"/>
      <c r="EE211" s="156"/>
      <c r="EF211" s="156"/>
      <c r="EG211" s="156"/>
      <c r="EH211" s="156"/>
      <c r="EI211" s="156"/>
      <c r="EJ211" s="156"/>
      <c r="EK211" s="156"/>
      <c r="EL211" s="156"/>
      <c r="EM211" s="156"/>
      <c r="EN211" s="156"/>
      <c r="EO211" s="156"/>
      <c r="EP211" s="156"/>
      <c r="EQ211" s="156"/>
      <c r="ER211" s="156"/>
      <c r="ES211" s="156"/>
      <c r="ET211" s="156"/>
      <c r="EU211" s="156"/>
      <c r="EV211" s="156"/>
      <c r="EW211" s="156"/>
      <c r="EX211" s="156"/>
      <c r="EY211" s="156"/>
      <c r="EZ211" s="156"/>
      <c r="FA211" s="156"/>
      <c r="FB211" s="156"/>
      <c r="FC211" s="156"/>
      <c r="FD211" s="156"/>
      <c r="FE211" s="156"/>
      <c r="FF211" s="156"/>
      <c r="FG211" s="156"/>
      <c r="FH211" s="156"/>
      <c r="FI211" s="156"/>
      <c r="FJ211" s="156"/>
      <c r="FK211" s="156"/>
      <c r="FL211" s="156"/>
      <c r="FM211" s="156"/>
      <c r="FN211" s="156"/>
      <c r="FO211" s="156"/>
      <c r="FP211" s="156"/>
      <c r="FQ211" s="156"/>
      <c r="FR211" s="156"/>
      <c r="FS211" s="156"/>
      <c r="FT211" s="156"/>
      <c r="FU211" s="156"/>
      <c r="FV211" s="156"/>
      <c r="FW211" s="156"/>
      <c r="FX211" s="156"/>
      <c r="FY211" s="156"/>
      <c r="FZ211" s="156"/>
      <c r="GA211" s="156"/>
      <c r="GB211" s="156"/>
      <c r="GC211" s="156"/>
      <c r="GD211" s="156"/>
      <c r="GE211" s="156"/>
      <c r="GF211" s="156"/>
      <c r="GG211" s="156"/>
      <c r="GH211" s="156"/>
      <c r="GI211" s="156"/>
      <c r="GJ211" s="156"/>
      <c r="GK211" s="156"/>
      <c r="GL211" s="156"/>
      <c r="GM211" s="156"/>
      <c r="GN211" s="156"/>
      <c r="GO211" s="156"/>
      <c r="GP211" s="156"/>
      <c r="GQ211" s="156"/>
      <c r="GR211" s="156"/>
      <c r="GS211" s="156"/>
      <c r="GT211" s="156"/>
      <c r="GU211" s="156"/>
      <c r="GV211" s="156"/>
      <c r="GW211" s="156"/>
      <c r="GX211" s="156"/>
      <c r="GY211" s="156"/>
      <c r="GZ211" s="156"/>
      <c r="HA211" s="156"/>
      <c r="HB211" s="156"/>
      <c r="HC211" s="156"/>
      <c r="HD211" s="156"/>
      <c r="HE211" s="156"/>
      <c r="HF211" s="156"/>
      <c r="HG211" s="156"/>
      <c r="HH211" s="156"/>
      <c r="HI211" s="156"/>
      <c r="HJ211" s="156"/>
      <c r="HK211" s="156"/>
      <c r="HL211" s="156"/>
      <c r="HM211" s="156"/>
      <c r="HN211" s="156"/>
      <c r="HO211" s="156"/>
      <c r="HP211" s="156"/>
      <c r="HQ211" s="156"/>
      <c r="HR211" s="156"/>
      <c r="HS211" s="156"/>
      <c r="HT211" s="156"/>
      <c r="HU211" s="156"/>
      <c r="HV211" s="156"/>
      <c r="HW211" s="156"/>
      <c r="HX211" s="156"/>
      <c r="HY211" s="156"/>
      <c r="HZ211" s="156"/>
      <c r="IA211" s="156"/>
      <c r="IB211" s="156"/>
      <c r="IC211" s="156"/>
      <c r="ID211" s="156"/>
      <c r="IE211" s="156"/>
      <c r="IF211" s="156"/>
      <c r="IG211" s="156"/>
      <c r="IH211" s="156"/>
      <c r="II211" s="156"/>
      <c r="IJ211" s="156"/>
      <c r="IK211" s="156"/>
      <c r="IL211" s="156"/>
    </row>
    <row r="212" spans="1:246" s="155" customFormat="1" ht="54.75" customHeight="1">
      <c r="A212" s="238">
        <f t="shared" si="5"/>
        <v>62</v>
      </c>
      <c r="B212" s="87" t="s">
        <v>430</v>
      </c>
      <c r="C212" s="88" t="s">
        <v>316</v>
      </c>
      <c r="D212" s="87" t="s">
        <v>426</v>
      </c>
      <c r="E212" s="78">
        <v>1320</v>
      </c>
      <c r="F212" s="80">
        <f>500+380</f>
        <v>880</v>
      </c>
      <c r="G212" s="236" t="s">
        <v>978</v>
      </c>
      <c r="H212" s="236" t="s">
        <v>984</v>
      </c>
      <c r="J212" s="156"/>
      <c r="K212" s="156"/>
      <c r="L212" s="156"/>
      <c r="M212" s="156"/>
      <c r="N212" s="156"/>
      <c r="O212" s="156"/>
      <c r="P212" s="156"/>
      <c r="Q212" s="156"/>
      <c r="R212" s="156"/>
      <c r="S212" s="156"/>
      <c r="T212" s="156"/>
      <c r="U212" s="156"/>
      <c r="V212" s="156"/>
      <c r="W212" s="156"/>
      <c r="X212" s="156"/>
      <c r="Y212" s="156"/>
      <c r="Z212" s="156"/>
      <c r="AA212" s="156"/>
      <c r="AB212" s="156"/>
      <c r="AC212" s="156"/>
      <c r="AD212" s="156"/>
      <c r="AE212" s="156"/>
      <c r="AF212" s="156"/>
      <c r="AG212" s="156"/>
      <c r="AH212" s="156"/>
      <c r="AI212" s="156"/>
      <c r="AJ212" s="156"/>
      <c r="AK212" s="156"/>
      <c r="AL212" s="156"/>
      <c r="AM212" s="156"/>
      <c r="AN212" s="156"/>
      <c r="AO212" s="156"/>
      <c r="AP212" s="156"/>
      <c r="AQ212" s="156"/>
      <c r="AR212" s="156"/>
      <c r="AS212" s="156"/>
      <c r="AT212" s="156"/>
      <c r="AU212" s="156"/>
      <c r="AV212" s="156"/>
      <c r="AW212" s="156"/>
      <c r="AX212" s="156"/>
      <c r="AY212" s="156"/>
      <c r="AZ212" s="156"/>
      <c r="BA212" s="156"/>
      <c r="BB212" s="156"/>
      <c r="BC212" s="156"/>
      <c r="BD212" s="156"/>
      <c r="BE212" s="156"/>
      <c r="BF212" s="156"/>
      <c r="BG212" s="156"/>
      <c r="BH212" s="156"/>
      <c r="BI212" s="156"/>
      <c r="BJ212" s="156"/>
      <c r="BK212" s="156"/>
      <c r="BL212" s="156"/>
      <c r="BM212" s="156"/>
      <c r="BN212" s="156"/>
      <c r="BO212" s="156"/>
      <c r="BP212" s="156"/>
      <c r="BQ212" s="156"/>
      <c r="BR212" s="156"/>
      <c r="BS212" s="156"/>
      <c r="BT212" s="156"/>
      <c r="BU212" s="156"/>
      <c r="BV212" s="156"/>
      <c r="BW212" s="156"/>
      <c r="BX212" s="156"/>
      <c r="BY212" s="156"/>
      <c r="BZ212" s="156"/>
      <c r="CA212" s="156"/>
      <c r="CB212" s="156"/>
      <c r="CC212" s="156"/>
      <c r="CD212" s="156"/>
      <c r="CE212" s="156"/>
      <c r="CF212" s="156"/>
      <c r="CG212" s="156"/>
      <c r="CH212" s="156"/>
      <c r="CI212" s="156"/>
      <c r="CJ212" s="156"/>
      <c r="CK212" s="156"/>
      <c r="CL212" s="156"/>
      <c r="CM212" s="156"/>
      <c r="CN212" s="156"/>
      <c r="CO212" s="156"/>
      <c r="CP212" s="156"/>
      <c r="CQ212" s="156"/>
      <c r="CR212" s="156"/>
      <c r="CS212" s="156"/>
      <c r="CT212" s="156"/>
      <c r="CU212" s="156"/>
      <c r="CV212" s="156"/>
      <c r="CW212" s="156"/>
      <c r="CX212" s="156"/>
      <c r="CY212" s="156"/>
      <c r="CZ212" s="156"/>
      <c r="DA212" s="156"/>
      <c r="DB212" s="156"/>
      <c r="DC212" s="156"/>
      <c r="DD212" s="156"/>
      <c r="DE212" s="156"/>
      <c r="DF212" s="156"/>
      <c r="DG212" s="156"/>
      <c r="DH212" s="156"/>
      <c r="DI212" s="156"/>
      <c r="DJ212" s="156"/>
      <c r="DK212" s="156"/>
      <c r="DL212" s="156"/>
      <c r="DM212" s="156"/>
      <c r="DN212" s="156"/>
      <c r="DO212" s="156"/>
      <c r="DP212" s="156"/>
      <c r="DQ212" s="156"/>
      <c r="DR212" s="156"/>
      <c r="DS212" s="156"/>
      <c r="DT212" s="156"/>
      <c r="DU212" s="156"/>
      <c r="DV212" s="156"/>
      <c r="DW212" s="156"/>
      <c r="DX212" s="156"/>
      <c r="DY212" s="156"/>
      <c r="DZ212" s="156"/>
      <c r="EA212" s="156"/>
      <c r="EB212" s="156"/>
      <c r="EC212" s="156"/>
      <c r="ED212" s="156"/>
      <c r="EE212" s="156"/>
      <c r="EF212" s="156"/>
      <c r="EG212" s="156"/>
      <c r="EH212" s="156"/>
      <c r="EI212" s="156"/>
      <c r="EJ212" s="156"/>
      <c r="EK212" s="156"/>
      <c r="EL212" s="156"/>
      <c r="EM212" s="156"/>
      <c r="EN212" s="156"/>
      <c r="EO212" s="156"/>
      <c r="EP212" s="156"/>
      <c r="EQ212" s="156"/>
      <c r="ER212" s="156"/>
      <c r="ES212" s="156"/>
      <c r="ET212" s="156"/>
      <c r="EU212" s="156"/>
      <c r="EV212" s="156"/>
      <c r="EW212" s="156"/>
      <c r="EX212" s="156"/>
      <c r="EY212" s="156"/>
      <c r="EZ212" s="156"/>
      <c r="FA212" s="156"/>
      <c r="FB212" s="156"/>
      <c r="FC212" s="156"/>
      <c r="FD212" s="156"/>
      <c r="FE212" s="156"/>
      <c r="FF212" s="156"/>
      <c r="FG212" s="156"/>
      <c r="FH212" s="156"/>
      <c r="FI212" s="156"/>
      <c r="FJ212" s="156"/>
      <c r="FK212" s="156"/>
      <c r="FL212" s="156"/>
      <c r="FM212" s="156"/>
      <c r="FN212" s="156"/>
      <c r="FO212" s="156"/>
      <c r="FP212" s="156"/>
      <c r="FQ212" s="156"/>
      <c r="FR212" s="156"/>
      <c r="FS212" s="156"/>
      <c r="FT212" s="156"/>
      <c r="FU212" s="156"/>
      <c r="FV212" s="156"/>
      <c r="FW212" s="156"/>
      <c r="FX212" s="156"/>
      <c r="FY212" s="156"/>
      <c r="FZ212" s="156"/>
      <c r="GA212" s="156"/>
      <c r="GB212" s="156"/>
      <c r="GC212" s="156"/>
      <c r="GD212" s="156"/>
      <c r="GE212" s="156"/>
      <c r="GF212" s="156"/>
      <c r="GG212" s="156"/>
      <c r="GH212" s="156"/>
      <c r="GI212" s="156"/>
      <c r="GJ212" s="156"/>
      <c r="GK212" s="156"/>
      <c r="GL212" s="156"/>
      <c r="GM212" s="156"/>
      <c r="GN212" s="156"/>
      <c r="GO212" s="156"/>
      <c r="GP212" s="156"/>
      <c r="GQ212" s="156"/>
      <c r="GR212" s="156"/>
      <c r="GS212" s="156"/>
      <c r="GT212" s="156"/>
      <c r="GU212" s="156"/>
      <c r="GV212" s="156"/>
      <c r="GW212" s="156"/>
      <c r="GX212" s="156"/>
      <c r="GY212" s="156"/>
      <c r="GZ212" s="156"/>
      <c r="HA212" s="156"/>
      <c r="HB212" s="156"/>
      <c r="HC212" s="156"/>
      <c r="HD212" s="156"/>
      <c r="HE212" s="156"/>
      <c r="HF212" s="156"/>
      <c r="HG212" s="156"/>
      <c r="HH212" s="156"/>
      <c r="HI212" s="156"/>
      <c r="HJ212" s="156"/>
      <c r="HK212" s="156"/>
      <c r="HL212" s="156"/>
      <c r="HM212" s="156"/>
      <c r="HN212" s="156"/>
      <c r="HO212" s="156"/>
      <c r="HP212" s="156"/>
      <c r="HQ212" s="156"/>
      <c r="HR212" s="156"/>
      <c r="HS212" s="156"/>
      <c r="HT212" s="156"/>
      <c r="HU212" s="156"/>
      <c r="HV212" s="156"/>
      <c r="HW212" s="156"/>
      <c r="HX212" s="156"/>
      <c r="HY212" s="156"/>
      <c r="HZ212" s="156"/>
      <c r="IA212" s="156"/>
      <c r="IB212" s="156"/>
      <c r="IC212" s="156"/>
      <c r="ID212" s="156"/>
      <c r="IE212" s="156"/>
      <c r="IF212" s="156"/>
      <c r="IG212" s="156"/>
      <c r="IH212" s="156"/>
      <c r="II212" s="156"/>
      <c r="IJ212" s="156"/>
      <c r="IK212" s="156"/>
      <c r="IL212" s="156"/>
    </row>
    <row r="213" spans="1:246" s="155" customFormat="1" ht="45" customHeight="1">
      <c r="A213" s="117">
        <f t="shared" si="5"/>
        <v>63</v>
      </c>
      <c r="B213" s="87" t="s">
        <v>299</v>
      </c>
      <c r="C213" s="88" t="s">
        <v>316</v>
      </c>
      <c r="D213" s="87" t="s">
        <v>426</v>
      </c>
      <c r="E213" s="78">
        <v>1490</v>
      </c>
      <c r="F213" s="80">
        <f>1343.122-380</f>
        <v>963.1220000000001</v>
      </c>
      <c r="G213" s="236" t="s">
        <v>978</v>
      </c>
      <c r="H213" s="236" t="s">
        <v>984</v>
      </c>
      <c r="J213" s="156"/>
      <c r="K213" s="156"/>
      <c r="L213" s="156"/>
      <c r="M213" s="156"/>
      <c r="N213" s="156"/>
      <c r="O213" s="156"/>
      <c r="P213" s="156"/>
      <c r="Q213" s="156"/>
      <c r="R213" s="156"/>
      <c r="S213" s="156"/>
      <c r="T213" s="156"/>
      <c r="U213" s="156"/>
      <c r="V213" s="156"/>
      <c r="W213" s="156"/>
      <c r="X213" s="156"/>
      <c r="Y213" s="156"/>
      <c r="Z213" s="156"/>
      <c r="AA213" s="156"/>
      <c r="AB213" s="156"/>
      <c r="AC213" s="156"/>
      <c r="AD213" s="156"/>
      <c r="AE213" s="156"/>
      <c r="AF213" s="156"/>
      <c r="AG213" s="156"/>
      <c r="AH213" s="156"/>
      <c r="AI213" s="156"/>
      <c r="AJ213" s="156"/>
      <c r="AK213" s="156"/>
      <c r="AL213" s="156"/>
      <c r="AM213" s="156"/>
      <c r="AN213" s="156"/>
      <c r="AO213" s="156"/>
      <c r="AP213" s="156"/>
      <c r="AQ213" s="156"/>
      <c r="AR213" s="156"/>
      <c r="AS213" s="156"/>
      <c r="AT213" s="156"/>
      <c r="AU213" s="156"/>
      <c r="AV213" s="156"/>
      <c r="AW213" s="156"/>
      <c r="AX213" s="156"/>
      <c r="AY213" s="156"/>
      <c r="AZ213" s="156"/>
      <c r="BA213" s="156"/>
      <c r="BB213" s="156"/>
      <c r="BC213" s="156"/>
      <c r="BD213" s="156"/>
      <c r="BE213" s="156"/>
      <c r="BF213" s="156"/>
      <c r="BG213" s="156"/>
      <c r="BH213" s="156"/>
      <c r="BI213" s="156"/>
      <c r="BJ213" s="156"/>
      <c r="BK213" s="156"/>
      <c r="BL213" s="156"/>
      <c r="BM213" s="156"/>
      <c r="BN213" s="156"/>
      <c r="BO213" s="156"/>
      <c r="BP213" s="156"/>
      <c r="BQ213" s="156"/>
      <c r="BR213" s="156"/>
      <c r="BS213" s="156"/>
      <c r="BT213" s="156"/>
      <c r="BU213" s="156"/>
      <c r="BV213" s="156"/>
      <c r="BW213" s="156"/>
      <c r="BX213" s="156"/>
      <c r="BY213" s="156"/>
      <c r="BZ213" s="156"/>
      <c r="CA213" s="156"/>
      <c r="CB213" s="156"/>
      <c r="CC213" s="156"/>
      <c r="CD213" s="156"/>
      <c r="CE213" s="156"/>
      <c r="CF213" s="156"/>
      <c r="CG213" s="156"/>
      <c r="CH213" s="156"/>
      <c r="CI213" s="156"/>
      <c r="CJ213" s="156"/>
      <c r="CK213" s="156"/>
      <c r="CL213" s="156"/>
      <c r="CM213" s="156"/>
      <c r="CN213" s="156"/>
      <c r="CO213" s="156"/>
      <c r="CP213" s="156"/>
      <c r="CQ213" s="156"/>
      <c r="CR213" s="156"/>
      <c r="CS213" s="156"/>
      <c r="CT213" s="156"/>
      <c r="CU213" s="156"/>
      <c r="CV213" s="156"/>
      <c r="CW213" s="156"/>
      <c r="CX213" s="156"/>
      <c r="CY213" s="156"/>
      <c r="CZ213" s="156"/>
      <c r="DA213" s="156"/>
      <c r="DB213" s="156"/>
      <c r="DC213" s="156"/>
      <c r="DD213" s="156"/>
      <c r="DE213" s="156"/>
      <c r="DF213" s="156"/>
      <c r="DG213" s="156"/>
      <c r="DH213" s="156"/>
      <c r="DI213" s="156"/>
      <c r="DJ213" s="156"/>
      <c r="DK213" s="156"/>
      <c r="DL213" s="156"/>
      <c r="DM213" s="156"/>
      <c r="DN213" s="156"/>
      <c r="DO213" s="156"/>
      <c r="DP213" s="156"/>
      <c r="DQ213" s="156"/>
      <c r="DR213" s="156"/>
      <c r="DS213" s="156"/>
      <c r="DT213" s="156"/>
      <c r="DU213" s="156"/>
      <c r="DV213" s="156"/>
      <c r="DW213" s="156"/>
      <c r="DX213" s="156"/>
      <c r="DY213" s="156"/>
      <c r="DZ213" s="156"/>
      <c r="EA213" s="156"/>
      <c r="EB213" s="156"/>
      <c r="EC213" s="156"/>
      <c r="ED213" s="156"/>
      <c r="EE213" s="156"/>
      <c r="EF213" s="156"/>
      <c r="EG213" s="156"/>
      <c r="EH213" s="156"/>
      <c r="EI213" s="156"/>
      <c r="EJ213" s="156"/>
      <c r="EK213" s="156"/>
      <c r="EL213" s="156"/>
      <c r="EM213" s="156"/>
      <c r="EN213" s="156"/>
      <c r="EO213" s="156"/>
      <c r="EP213" s="156"/>
      <c r="EQ213" s="156"/>
      <c r="ER213" s="156"/>
      <c r="ES213" s="156"/>
      <c r="ET213" s="156"/>
      <c r="EU213" s="156"/>
      <c r="EV213" s="156"/>
      <c r="EW213" s="156"/>
      <c r="EX213" s="156"/>
      <c r="EY213" s="156"/>
      <c r="EZ213" s="156"/>
      <c r="FA213" s="156"/>
      <c r="FB213" s="156"/>
      <c r="FC213" s="156"/>
      <c r="FD213" s="156"/>
      <c r="FE213" s="156"/>
      <c r="FF213" s="156"/>
      <c r="FG213" s="156"/>
      <c r="FH213" s="156"/>
      <c r="FI213" s="156"/>
      <c r="FJ213" s="156"/>
      <c r="FK213" s="156"/>
      <c r="FL213" s="156"/>
      <c r="FM213" s="156"/>
      <c r="FN213" s="156"/>
      <c r="FO213" s="156"/>
      <c r="FP213" s="156"/>
      <c r="FQ213" s="156"/>
      <c r="FR213" s="156"/>
      <c r="FS213" s="156"/>
      <c r="FT213" s="156"/>
      <c r="FU213" s="156"/>
      <c r="FV213" s="156"/>
      <c r="FW213" s="156"/>
      <c r="FX213" s="156"/>
      <c r="FY213" s="156"/>
      <c r="FZ213" s="156"/>
      <c r="GA213" s="156"/>
      <c r="GB213" s="156"/>
      <c r="GC213" s="156"/>
      <c r="GD213" s="156"/>
      <c r="GE213" s="156"/>
      <c r="GF213" s="156"/>
      <c r="GG213" s="156"/>
      <c r="GH213" s="156"/>
      <c r="GI213" s="156"/>
      <c r="GJ213" s="156"/>
      <c r="GK213" s="156"/>
      <c r="GL213" s="156"/>
      <c r="GM213" s="156"/>
      <c r="GN213" s="156"/>
      <c r="GO213" s="156"/>
      <c r="GP213" s="156"/>
      <c r="GQ213" s="156"/>
      <c r="GR213" s="156"/>
      <c r="GS213" s="156"/>
      <c r="GT213" s="156"/>
      <c r="GU213" s="156"/>
      <c r="GV213" s="156"/>
      <c r="GW213" s="156"/>
      <c r="GX213" s="156"/>
      <c r="GY213" s="156"/>
      <c r="GZ213" s="156"/>
      <c r="HA213" s="156"/>
      <c r="HB213" s="156"/>
      <c r="HC213" s="156"/>
      <c r="HD213" s="156"/>
      <c r="HE213" s="156"/>
      <c r="HF213" s="156"/>
      <c r="HG213" s="156"/>
      <c r="HH213" s="156"/>
      <c r="HI213" s="156"/>
      <c r="HJ213" s="156"/>
      <c r="HK213" s="156"/>
      <c r="HL213" s="156"/>
      <c r="HM213" s="156"/>
      <c r="HN213" s="156"/>
      <c r="HO213" s="156"/>
      <c r="HP213" s="156"/>
      <c r="HQ213" s="156"/>
      <c r="HR213" s="156"/>
      <c r="HS213" s="156"/>
      <c r="HT213" s="156"/>
      <c r="HU213" s="156"/>
      <c r="HV213" s="156"/>
      <c r="HW213" s="156"/>
      <c r="HX213" s="156"/>
      <c r="HY213" s="156"/>
      <c r="HZ213" s="156"/>
      <c r="IA213" s="156"/>
      <c r="IB213" s="156"/>
      <c r="IC213" s="156"/>
      <c r="ID213" s="156"/>
      <c r="IE213" s="156"/>
      <c r="IF213" s="156"/>
      <c r="IG213" s="156"/>
      <c r="IH213" s="156"/>
      <c r="II213" s="156"/>
      <c r="IJ213" s="156"/>
      <c r="IK213" s="156"/>
      <c r="IL213" s="156"/>
    </row>
    <row r="214" spans="1:8" ht="48" customHeight="1">
      <c r="A214" s="117">
        <f t="shared" si="5"/>
        <v>64</v>
      </c>
      <c r="B214" s="87" t="s">
        <v>325</v>
      </c>
      <c r="C214" s="84" t="s">
        <v>118</v>
      </c>
      <c r="D214" s="85" t="s">
        <v>426</v>
      </c>
      <c r="E214" s="89">
        <v>725</v>
      </c>
      <c r="F214" s="82">
        <v>649.856</v>
      </c>
      <c r="G214" s="88" t="s">
        <v>645</v>
      </c>
      <c r="H214" s="101" t="s">
        <v>946</v>
      </c>
    </row>
    <row r="215" spans="1:8" ht="54" customHeight="1">
      <c r="A215" s="117">
        <f t="shared" si="5"/>
        <v>65</v>
      </c>
      <c r="B215" s="86" t="s">
        <v>431</v>
      </c>
      <c r="C215" s="88" t="s">
        <v>70</v>
      </c>
      <c r="D215" s="85" t="s">
        <v>60</v>
      </c>
      <c r="E215" s="89">
        <v>1500</v>
      </c>
      <c r="F215" s="79">
        <v>520</v>
      </c>
      <c r="G215" s="236" t="s">
        <v>645</v>
      </c>
      <c r="H215" s="91" t="s">
        <v>942</v>
      </c>
    </row>
    <row r="216" spans="1:8" ht="49.5" customHeight="1">
      <c r="A216" s="117">
        <f t="shared" si="5"/>
        <v>66</v>
      </c>
      <c r="B216" s="86" t="s">
        <v>432</v>
      </c>
      <c r="C216" s="88" t="s">
        <v>70</v>
      </c>
      <c r="D216" s="85" t="s">
        <v>60</v>
      </c>
      <c r="E216" s="88">
        <v>1640</v>
      </c>
      <c r="F216" s="79">
        <v>600</v>
      </c>
      <c r="G216" s="236" t="s">
        <v>645</v>
      </c>
      <c r="H216" s="91" t="s">
        <v>942</v>
      </c>
    </row>
    <row r="217" spans="1:8" ht="48" customHeight="1">
      <c r="A217" s="117">
        <f t="shared" si="5"/>
        <v>67</v>
      </c>
      <c r="B217" s="86" t="s">
        <v>433</v>
      </c>
      <c r="C217" s="88" t="s">
        <v>70</v>
      </c>
      <c r="D217" s="87" t="s">
        <v>48</v>
      </c>
      <c r="E217" s="88">
        <v>680</v>
      </c>
      <c r="F217" s="79">
        <v>350</v>
      </c>
      <c r="G217" s="88" t="s">
        <v>645</v>
      </c>
      <c r="H217" s="91" t="s">
        <v>947</v>
      </c>
    </row>
    <row r="218" spans="1:8" ht="48" customHeight="1">
      <c r="A218" s="117">
        <f t="shared" si="5"/>
        <v>68</v>
      </c>
      <c r="B218" s="86" t="s">
        <v>434</v>
      </c>
      <c r="C218" s="88" t="s">
        <v>70</v>
      </c>
      <c r="D218" s="87" t="s">
        <v>48</v>
      </c>
      <c r="E218" s="200">
        <v>1286</v>
      </c>
      <c r="F218" s="79">
        <v>700</v>
      </c>
      <c r="G218" s="236" t="s">
        <v>645</v>
      </c>
      <c r="H218" s="91" t="s">
        <v>942</v>
      </c>
    </row>
    <row r="219" spans="1:8" ht="55.5" customHeight="1">
      <c r="A219" s="117">
        <f t="shared" si="5"/>
        <v>69</v>
      </c>
      <c r="B219" s="86" t="s">
        <v>948</v>
      </c>
      <c r="C219" s="88" t="s">
        <v>70</v>
      </c>
      <c r="D219" s="87" t="s">
        <v>48</v>
      </c>
      <c r="E219" s="89">
        <v>633</v>
      </c>
      <c r="F219" s="79">
        <v>350</v>
      </c>
      <c r="G219" s="236" t="s">
        <v>645</v>
      </c>
      <c r="H219" s="91" t="s">
        <v>942</v>
      </c>
    </row>
    <row r="220" spans="1:8" ht="59.25" customHeight="1">
      <c r="A220" s="117">
        <f t="shared" si="5"/>
        <v>70</v>
      </c>
      <c r="B220" s="86" t="s">
        <v>435</v>
      </c>
      <c r="C220" s="88" t="s">
        <v>70</v>
      </c>
      <c r="D220" s="87" t="s">
        <v>188</v>
      </c>
      <c r="E220" s="84">
        <v>250</v>
      </c>
      <c r="F220" s="80">
        <v>100</v>
      </c>
      <c r="G220" s="236" t="s">
        <v>645</v>
      </c>
      <c r="H220" s="91" t="s">
        <v>942</v>
      </c>
    </row>
    <row r="221" spans="1:8" ht="30" customHeight="1">
      <c r="A221" s="117">
        <f t="shared" si="5"/>
        <v>71</v>
      </c>
      <c r="B221" s="87" t="s">
        <v>164</v>
      </c>
      <c r="C221" s="84" t="s">
        <v>118</v>
      </c>
      <c r="D221" s="87" t="s">
        <v>48</v>
      </c>
      <c r="E221" s="89">
        <v>696</v>
      </c>
      <c r="F221" s="82">
        <v>117.187</v>
      </c>
      <c r="G221" s="152" t="s">
        <v>605</v>
      </c>
      <c r="H221" s="91" t="s">
        <v>619</v>
      </c>
    </row>
    <row r="222" spans="1:8" ht="30" customHeight="1">
      <c r="A222" s="117">
        <f t="shared" si="5"/>
        <v>72</v>
      </c>
      <c r="B222" s="86" t="s">
        <v>262</v>
      </c>
      <c r="C222" s="84" t="s">
        <v>32</v>
      </c>
      <c r="D222" s="85" t="s">
        <v>60</v>
      </c>
      <c r="E222" s="84">
        <v>925.6</v>
      </c>
      <c r="F222" s="82">
        <v>215.71</v>
      </c>
      <c r="G222" s="152" t="s">
        <v>605</v>
      </c>
      <c r="H222" s="91">
        <v>1</v>
      </c>
    </row>
    <row r="223" spans="1:8" ht="30" customHeight="1">
      <c r="A223" s="117">
        <f t="shared" si="5"/>
        <v>73</v>
      </c>
      <c r="B223" s="85" t="s">
        <v>354</v>
      </c>
      <c r="C223" s="89" t="s">
        <v>70</v>
      </c>
      <c r="D223" s="87" t="s">
        <v>48</v>
      </c>
      <c r="E223" s="88">
        <v>680</v>
      </c>
      <c r="F223" s="80">
        <v>88.909</v>
      </c>
      <c r="G223" s="152" t="s">
        <v>605</v>
      </c>
      <c r="H223" s="91" t="s">
        <v>619</v>
      </c>
    </row>
    <row r="224" spans="1:8" ht="30" customHeight="1">
      <c r="A224" s="117">
        <f t="shared" si="5"/>
        <v>74</v>
      </c>
      <c r="B224" s="86" t="s">
        <v>353</v>
      </c>
      <c r="C224" s="95" t="s">
        <v>173</v>
      </c>
      <c r="D224" s="195" t="s">
        <v>60</v>
      </c>
      <c r="E224" s="181"/>
      <c r="F224" s="201">
        <v>141.103</v>
      </c>
      <c r="G224" s="152" t="s">
        <v>605</v>
      </c>
      <c r="H224" s="91" t="s">
        <v>619</v>
      </c>
    </row>
    <row r="225" spans="1:8" ht="30" customHeight="1">
      <c r="A225" s="117">
        <f t="shared" si="5"/>
        <v>75</v>
      </c>
      <c r="B225" s="159" t="s">
        <v>351</v>
      </c>
      <c r="C225" s="84" t="s">
        <v>236</v>
      </c>
      <c r="D225" s="85" t="s">
        <v>60</v>
      </c>
      <c r="E225" s="84">
        <v>1350</v>
      </c>
      <c r="F225" s="79">
        <v>315.346</v>
      </c>
      <c r="G225" s="152" t="s">
        <v>280</v>
      </c>
      <c r="H225" s="91">
        <v>0.7</v>
      </c>
    </row>
    <row r="226" spans="1:8" ht="30" customHeight="1">
      <c r="A226" s="117">
        <f t="shared" si="5"/>
        <v>76</v>
      </c>
      <c r="B226" s="86" t="s">
        <v>123</v>
      </c>
      <c r="C226" s="84" t="s">
        <v>173</v>
      </c>
      <c r="D226" s="85" t="s">
        <v>60</v>
      </c>
      <c r="E226" s="123">
        <v>2501.24</v>
      </c>
      <c r="F226" s="79">
        <v>18.816</v>
      </c>
      <c r="G226" s="152" t="s">
        <v>605</v>
      </c>
      <c r="H226" s="91" t="s">
        <v>619</v>
      </c>
    </row>
    <row r="227" spans="1:8" ht="38.25" customHeight="1">
      <c r="A227" s="117">
        <f t="shared" si="5"/>
        <v>77</v>
      </c>
      <c r="B227" s="86" t="s">
        <v>649</v>
      </c>
      <c r="C227" s="88" t="s">
        <v>70</v>
      </c>
      <c r="D227" s="87" t="s">
        <v>48</v>
      </c>
      <c r="E227" s="88">
        <v>680</v>
      </c>
      <c r="F227" s="79">
        <v>213.303</v>
      </c>
      <c r="G227" s="152" t="s">
        <v>281</v>
      </c>
      <c r="H227" s="91">
        <v>1</v>
      </c>
    </row>
    <row r="228" spans="1:8" ht="30" customHeight="1">
      <c r="A228" s="117">
        <f t="shared" si="5"/>
        <v>78</v>
      </c>
      <c r="B228" s="157" t="s">
        <v>298</v>
      </c>
      <c r="C228" s="118" t="s">
        <v>33</v>
      </c>
      <c r="D228" s="87" t="s">
        <v>183</v>
      </c>
      <c r="E228" s="84">
        <v>400</v>
      </c>
      <c r="F228" s="80">
        <v>215</v>
      </c>
      <c r="G228" s="236" t="s">
        <v>645</v>
      </c>
      <c r="H228" s="101" t="s">
        <v>944</v>
      </c>
    </row>
    <row r="229" spans="1:8" ht="49.5" customHeight="1">
      <c r="A229" s="117">
        <f t="shared" si="5"/>
        <v>79</v>
      </c>
      <c r="B229" s="86" t="s">
        <v>352</v>
      </c>
      <c r="C229" s="84" t="s">
        <v>22</v>
      </c>
      <c r="D229" s="85" t="s">
        <v>60</v>
      </c>
      <c r="E229" s="123">
        <v>1290</v>
      </c>
      <c r="F229" s="79">
        <v>360</v>
      </c>
      <c r="G229" s="236" t="s">
        <v>645</v>
      </c>
      <c r="H229" s="101" t="s">
        <v>947</v>
      </c>
    </row>
    <row r="230" spans="1:8" ht="57" customHeight="1">
      <c r="A230" s="117">
        <f t="shared" si="5"/>
        <v>80</v>
      </c>
      <c r="B230" s="86" t="s">
        <v>156</v>
      </c>
      <c r="C230" s="89" t="s">
        <v>70</v>
      </c>
      <c r="D230" s="87" t="s">
        <v>48</v>
      </c>
      <c r="E230" s="89">
        <v>560</v>
      </c>
      <c r="F230" s="82">
        <v>280</v>
      </c>
      <c r="G230" s="88" t="s">
        <v>957</v>
      </c>
      <c r="H230" s="101" t="s">
        <v>947</v>
      </c>
    </row>
    <row r="231" spans="1:246" s="155" customFormat="1" ht="48" customHeight="1">
      <c r="A231" s="117">
        <f t="shared" si="5"/>
        <v>81</v>
      </c>
      <c r="B231" s="87" t="s">
        <v>886</v>
      </c>
      <c r="C231" s="84" t="s">
        <v>258</v>
      </c>
      <c r="D231" s="87" t="s">
        <v>188</v>
      </c>
      <c r="E231" s="84">
        <v>2300</v>
      </c>
      <c r="F231" s="82">
        <f>660+2994.965</f>
        <v>3654.965</v>
      </c>
      <c r="G231" s="236" t="s">
        <v>985</v>
      </c>
      <c r="H231" s="91" t="s">
        <v>933</v>
      </c>
      <c r="J231" s="156"/>
      <c r="K231" s="156"/>
      <c r="L231" s="156"/>
      <c r="M231" s="156"/>
      <c r="N231" s="156"/>
      <c r="O231" s="156"/>
      <c r="P231" s="156"/>
      <c r="Q231" s="156"/>
      <c r="R231" s="156"/>
      <c r="S231" s="156"/>
      <c r="T231" s="156"/>
      <c r="U231" s="156"/>
      <c r="V231" s="156"/>
      <c r="W231" s="156"/>
      <c r="X231" s="156"/>
      <c r="Y231" s="156"/>
      <c r="Z231" s="156"/>
      <c r="AA231" s="156"/>
      <c r="AB231" s="156"/>
      <c r="AC231" s="156"/>
      <c r="AD231" s="156"/>
      <c r="AE231" s="156"/>
      <c r="AF231" s="156"/>
      <c r="AG231" s="156"/>
      <c r="AH231" s="156"/>
      <c r="AI231" s="156"/>
      <c r="AJ231" s="156"/>
      <c r="AK231" s="156"/>
      <c r="AL231" s="156"/>
      <c r="AM231" s="156"/>
      <c r="AN231" s="156"/>
      <c r="AO231" s="156"/>
      <c r="AP231" s="156"/>
      <c r="AQ231" s="156"/>
      <c r="AR231" s="156"/>
      <c r="AS231" s="156"/>
      <c r="AT231" s="156"/>
      <c r="AU231" s="156"/>
      <c r="AV231" s="156"/>
      <c r="AW231" s="156"/>
      <c r="AX231" s="156"/>
      <c r="AY231" s="156"/>
      <c r="AZ231" s="156"/>
      <c r="BA231" s="156"/>
      <c r="BB231" s="156"/>
      <c r="BC231" s="156"/>
      <c r="BD231" s="156"/>
      <c r="BE231" s="156"/>
      <c r="BF231" s="156"/>
      <c r="BG231" s="156"/>
      <c r="BH231" s="156"/>
      <c r="BI231" s="156"/>
      <c r="BJ231" s="156"/>
      <c r="BK231" s="156"/>
      <c r="BL231" s="156"/>
      <c r="BM231" s="156"/>
      <c r="BN231" s="156"/>
      <c r="BO231" s="156"/>
      <c r="BP231" s="156"/>
      <c r="BQ231" s="156"/>
      <c r="BR231" s="156"/>
      <c r="BS231" s="156"/>
      <c r="BT231" s="156"/>
      <c r="BU231" s="156"/>
      <c r="BV231" s="156"/>
      <c r="BW231" s="156"/>
      <c r="BX231" s="156"/>
      <c r="BY231" s="156"/>
      <c r="BZ231" s="156"/>
      <c r="CA231" s="156"/>
      <c r="CB231" s="156"/>
      <c r="CC231" s="156"/>
      <c r="CD231" s="156"/>
      <c r="CE231" s="156"/>
      <c r="CF231" s="156"/>
      <c r="CG231" s="156"/>
      <c r="CH231" s="156"/>
      <c r="CI231" s="156"/>
      <c r="CJ231" s="156"/>
      <c r="CK231" s="156"/>
      <c r="CL231" s="156"/>
      <c r="CM231" s="156"/>
      <c r="CN231" s="156"/>
      <c r="CO231" s="156"/>
      <c r="CP231" s="156"/>
      <c r="CQ231" s="156"/>
      <c r="CR231" s="156"/>
      <c r="CS231" s="156"/>
      <c r="CT231" s="156"/>
      <c r="CU231" s="156"/>
      <c r="CV231" s="156"/>
      <c r="CW231" s="156"/>
      <c r="CX231" s="156"/>
      <c r="CY231" s="156"/>
      <c r="CZ231" s="156"/>
      <c r="DA231" s="156"/>
      <c r="DB231" s="156"/>
      <c r="DC231" s="156"/>
      <c r="DD231" s="156"/>
      <c r="DE231" s="156"/>
      <c r="DF231" s="156"/>
      <c r="DG231" s="156"/>
      <c r="DH231" s="156"/>
      <c r="DI231" s="156"/>
      <c r="DJ231" s="156"/>
      <c r="DK231" s="156"/>
      <c r="DL231" s="156"/>
      <c r="DM231" s="156"/>
      <c r="DN231" s="156"/>
      <c r="DO231" s="156"/>
      <c r="DP231" s="156"/>
      <c r="DQ231" s="156"/>
      <c r="DR231" s="156"/>
      <c r="DS231" s="156"/>
      <c r="DT231" s="156"/>
      <c r="DU231" s="156"/>
      <c r="DV231" s="156"/>
      <c r="DW231" s="156"/>
      <c r="DX231" s="156"/>
      <c r="DY231" s="156"/>
      <c r="DZ231" s="156"/>
      <c r="EA231" s="156"/>
      <c r="EB231" s="156"/>
      <c r="EC231" s="156"/>
      <c r="ED231" s="156"/>
      <c r="EE231" s="156"/>
      <c r="EF231" s="156"/>
      <c r="EG231" s="156"/>
      <c r="EH231" s="156"/>
      <c r="EI231" s="156"/>
      <c r="EJ231" s="156"/>
      <c r="EK231" s="156"/>
      <c r="EL231" s="156"/>
      <c r="EM231" s="156"/>
      <c r="EN231" s="156"/>
      <c r="EO231" s="156"/>
      <c r="EP231" s="156"/>
      <c r="EQ231" s="156"/>
      <c r="ER231" s="156"/>
      <c r="ES231" s="156"/>
      <c r="ET231" s="156"/>
      <c r="EU231" s="156"/>
      <c r="EV231" s="156"/>
      <c r="EW231" s="156"/>
      <c r="EX231" s="156"/>
      <c r="EY231" s="156"/>
      <c r="EZ231" s="156"/>
      <c r="FA231" s="156"/>
      <c r="FB231" s="156"/>
      <c r="FC231" s="156"/>
      <c r="FD231" s="156"/>
      <c r="FE231" s="156"/>
      <c r="FF231" s="156"/>
      <c r="FG231" s="156"/>
      <c r="FH231" s="156"/>
      <c r="FI231" s="156"/>
      <c r="FJ231" s="156"/>
      <c r="FK231" s="156"/>
      <c r="FL231" s="156"/>
      <c r="FM231" s="156"/>
      <c r="FN231" s="156"/>
      <c r="FO231" s="156"/>
      <c r="FP231" s="156"/>
      <c r="FQ231" s="156"/>
      <c r="FR231" s="156"/>
      <c r="FS231" s="156"/>
      <c r="FT231" s="156"/>
      <c r="FU231" s="156"/>
      <c r="FV231" s="156"/>
      <c r="FW231" s="156"/>
      <c r="FX231" s="156"/>
      <c r="FY231" s="156"/>
      <c r="FZ231" s="156"/>
      <c r="GA231" s="156"/>
      <c r="GB231" s="156"/>
      <c r="GC231" s="156"/>
      <c r="GD231" s="156"/>
      <c r="GE231" s="156"/>
      <c r="GF231" s="156"/>
      <c r="GG231" s="156"/>
      <c r="GH231" s="156"/>
      <c r="GI231" s="156"/>
      <c r="GJ231" s="156"/>
      <c r="GK231" s="156"/>
      <c r="GL231" s="156"/>
      <c r="GM231" s="156"/>
      <c r="GN231" s="156"/>
      <c r="GO231" s="156"/>
      <c r="GP231" s="156"/>
      <c r="GQ231" s="156"/>
      <c r="GR231" s="156"/>
      <c r="GS231" s="156"/>
      <c r="GT231" s="156"/>
      <c r="GU231" s="156"/>
      <c r="GV231" s="156"/>
      <c r="GW231" s="156"/>
      <c r="GX231" s="156"/>
      <c r="GY231" s="156"/>
      <c r="GZ231" s="156"/>
      <c r="HA231" s="156"/>
      <c r="HB231" s="156"/>
      <c r="HC231" s="156"/>
      <c r="HD231" s="156"/>
      <c r="HE231" s="156"/>
      <c r="HF231" s="156"/>
      <c r="HG231" s="156"/>
      <c r="HH231" s="156"/>
      <c r="HI231" s="156"/>
      <c r="HJ231" s="156"/>
      <c r="HK231" s="156"/>
      <c r="HL231" s="156"/>
      <c r="HM231" s="156"/>
      <c r="HN231" s="156"/>
      <c r="HO231" s="156"/>
      <c r="HP231" s="156"/>
      <c r="HQ231" s="156"/>
      <c r="HR231" s="156"/>
      <c r="HS231" s="156"/>
      <c r="HT231" s="156"/>
      <c r="HU231" s="156"/>
      <c r="HV231" s="156"/>
      <c r="HW231" s="156"/>
      <c r="HX231" s="156"/>
      <c r="HY231" s="156"/>
      <c r="HZ231" s="156"/>
      <c r="IA231" s="156"/>
      <c r="IB231" s="156"/>
      <c r="IC231" s="156"/>
      <c r="ID231" s="156"/>
      <c r="IE231" s="156"/>
      <c r="IF231" s="156"/>
      <c r="IG231" s="156"/>
      <c r="IH231" s="156"/>
      <c r="II231" s="156"/>
      <c r="IJ231" s="156"/>
      <c r="IK231" s="156"/>
      <c r="IL231" s="156"/>
    </row>
    <row r="232" spans="1:246" s="125" customFormat="1" ht="75.75" customHeight="1">
      <c r="A232" s="117">
        <f t="shared" si="5"/>
        <v>82</v>
      </c>
      <c r="B232" s="134" t="s">
        <v>465</v>
      </c>
      <c r="C232" s="84" t="s">
        <v>173</v>
      </c>
      <c r="D232" s="87" t="s">
        <v>188</v>
      </c>
      <c r="E232" s="88">
        <v>336</v>
      </c>
      <c r="F232" s="79">
        <f>215-0.671</f>
        <v>214.329</v>
      </c>
      <c r="G232" s="236" t="s">
        <v>978</v>
      </c>
      <c r="H232" s="236" t="s">
        <v>943</v>
      </c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62"/>
      <c r="U232" s="162"/>
      <c r="V232" s="162"/>
      <c r="W232" s="162"/>
      <c r="X232" s="162"/>
      <c r="Y232" s="162"/>
      <c r="Z232" s="162"/>
      <c r="AA232" s="162"/>
      <c r="AB232" s="162"/>
      <c r="AC232" s="162"/>
      <c r="AD232" s="162"/>
      <c r="AE232" s="162"/>
      <c r="AF232" s="162"/>
      <c r="AG232" s="162"/>
      <c r="AH232" s="162"/>
      <c r="AI232" s="162"/>
      <c r="AJ232" s="162"/>
      <c r="AK232" s="162"/>
      <c r="AL232" s="162"/>
      <c r="AM232" s="162"/>
      <c r="AN232" s="162"/>
      <c r="AO232" s="162"/>
      <c r="AP232" s="162"/>
      <c r="AQ232" s="162"/>
      <c r="AR232" s="162"/>
      <c r="AS232" s="162"/>
      <c r="AT232" s="162"/>
      <c r="AU232" s="162"/>
      <c r="AV232" s="162"/>
      <c r="AW232" s="162"/>
      <c r="AX232" s="162"/>
      <c r="AY232" s="162"/>
      <c r="AZ232" s="162"/>
      <c r="BA232" s="162"/>
      <c r="BB232" s="162"/>
      <c r="BC232" s="162"/>
      <c r="BD232" s="162"/>
      <c r="BE232" s="162"/>
      <c r="BF232" s="162"/>
      <c r="BG232" s="162"/>
      <c r="BH232" s="162"/>
      <c r="BI232" s="162"/>
      <c r="BJ232" s="162"/>
      <c r="BK232" s="162"/>
      <c r="BL232" s="162"/>
      <c r="BM232" s="162"/>
      <c r="BN232" s="162"/>
      <c r="BO232" s="162"/>
      <c r="BP232" s="162"/>
      <c r="BQ232" s="162"/>
      <c r="BR232" s="162"/>
      <c r="BS232" s="162"/>
      <c r="BT232" s="162"/>
      <c r="BU232" s="162"/>
      <c r="BV232" s="162"/>
      <c r="BW232" s="162"/>
      <c r="BX232" s="162"/>
      <c r="BY232" s="162"/>
      <c r="BZ232" s="162"/>
      <c r="CA232" s="162"/>
      <c r="CB232" s="162"/>
      <c r="CC232" s="162"/>
      <c r="CD232" s="162"/>
      <c r="CE232" s="162"/>
      <c r="CF232" s="162"/>
      <c r="CG232" s="162"/>
      <c r="CH232" s="162"/>
      <c r="CI232" s="162"/>
      <c r="CJ232" s="162"/>
      <c r="CK232" s="162"/>
      <c r="CL232" s="162"/>
      <c r="CM232" s="162"/>
      <c r="CN232" s="162"/>
      <c r="CO232" s="162"/>
      <c r="CP232" s="162"/>
      <c r="CQ232" s="162"/>
      <c r="CR232" s="162"/>
      <c r="CS232" s="162"/>
      <c r="CT232" s="162"/>
      <c r="CU232" s="162"/>
      <c r="CV232" s="162"/>
      <c r="CW232" s="162"/>
      <c r="CX232" s="162"/>
      <c r="CY232" s="162"/>
      <c r="CZ232" s="162"/>
      <c r="DA232" s="162"/>
      <c r="DB232" s="162"/>
      <c r="DC232" s="162"/>
      <c r="DD232" s="162"/>
      <c r="DE232" s="162"/>
      <c r="DF232" s="162"/>
      <c r="DG232" s="162"/>
      <c r="DH232" s="162"/>
      <c r="DI232" s="162"/>
      <c r="DJ232" s="162"/>
      <c r="DK232" s="162"/>
      <c r="DL232" s="162"/>
      <c r="DM232" s="162"/>
      <c r="DN232" s="162"/>
      <c r="DO232" s="162"/>
      <c r="DP232" s="162"/>
      <c r="DQ232" s="162"/>
      <c r="DR232" s="162"/>
      <c r="DS232" s="162"/>
      <c r="DT232" s="162"/>
      <c r="DU232" s="162"/>
      <c r="DV232" s="162"/>
      <c r="DW232" s="162"/>
      <c r="DX232" s="162"/>
      <c r="DY232" s="162"/>
      <c r="DZ232" s="162"/>
      <c r="EA232" s="162"/>
      <c r="EB232" s="162"/>
      <c r="EC232" s="162"/>
      <c r="ED232" s="162"/>
      <c r="EE232" s="162"/>
      <c r="EF232" s="162"/>
      <c r="EG232" s="162"/>
      <c r="EH232" s="162"/>
      <c r="EI232" s="162"/>
      <c r="EJ232" s="162"/>
      <c r="EK232" s="162"/>
      <c r="EL232" s="162"/>
      <c r="EM232" s="162"/>
      <c r="EN232" s="162"/>
      <c r="EO232" s="162"/>
      <c r="EP232" s="162"/>
      <c r="EQ232" s="162"/>
      <c r="ER232" s="162"/>
      <c r="ES232" s="162"/>
      <c r="ET232" s="162"/>
      <c r="EU232" s="162"/>
      <c r="EV232" s="162"/>
      <c r="EW232" s="162"/>
      <c r="EX232" s="162"/>
      <c r="EY232" s="162"/>
      <c r="EZ232" s="162"/>
      <c r="FA232" s="162"/>
      <c r="FB232" s="162"/>
      <c r="FC232" s="162"/>
      <c r="FD232" s="162"/>
      <c r="FE232" s="162"/>
      <c r="FF232" s="162"/>
      <c r="FG232" s="162"/>
      <c r="FH232" s="162"/>
      <c r="FI232" s="162"/>
      <c r="FJ232" s="162"/>
      <c r="FK232" s="162"/>
      <c r="FL232" s="162"/>
      <c r="FM232" s="162"/>
      <c r="FN232" s="162"/>
      <c r="FO232" s="162"/>
      <c r="FP232" s="162"/>
      <c r="FQ232" s="162"/>
      <c r="FR232" s="162"/>
      <c r="FS232" s="162"/>
      <c r="FT232" s="162"/>
      <c r="FU232" s="162"/>
      <c r="FV232" s="162"/>
      <c r="FW232" s="162"/>
      <c r="FX232" s="162"/>
      <c r="FY232" s="162"/>
      <c r="FZ232" s="162"/>
      <c r="GA232" s="162"/>
      <c r="GB232" s="162"/>
      <c r="GC232" s="162"/>
      <c r="GD232" s="162"/>
      <c r="GE232" s="162"/>
      <c r="GF232" s="162"/>
      <c r="GG232" s="162"/>
      <c r="GH232" s="162"/>
      <c r="GI232" s="162"/>
      <c r="GJ232" s="162"/>
      <c r="GK232" s="162"/>
      <c r="GL232" s="162"/>
      <c r="GM232" s="162"/>
      <c r="GN232" s="162"/>
      <c r="GO232" s="162"/>
      <c r="GP232" s="162"/>
      <c r="GQ232" s="162"/>
      <c r="GR232" s="162"/>
      <c r="GS232" s="162"/>
      <c r="GT232" s="162"/>
      <c r="GU232" s="162"/>
      <c r="GV232" s="162"/>
      <c r="GW232" s="162"/>
      <c r="GX232" s="162"/>
      <c r="GY232" s="162"/>
      <c r="GZ232" s="162"/>
      <c r="HA232" s="162"/>
      <c r="HB232" s="162"/>
      <c r="HC232" s="162"/>
      <c r="HD232" s="162"/>
      <c r="HE232" s="162"/>
      <c r="HF232" s="162"/>
      <c r="HG232" s="162"/>
      <c r="HH232" s="162"/>
      <c r="HI232" s="162"/>
      <c r="HJ232" s="162"/>
      <c r="HK232" s="162"/>
      <c r="HL232" s="162"/>
      <c r="HM232" s="162"/>
      <c r="HN232" s="162"/>
      <c r="HO232" s="162"/>
      <c r="HP232" s="162"/>
      <c r="HQ232" s="162"/>
      <c r="HR232" s="162"/>
      <c r="HS232" s="162"/>
      <c r="HT232" s="162"/>
      <c r="HU232" s="162"/>
      <c r="HV232" s="162"/>
      <c r="HW232" s="162"/>
      <c r="HX232" s="162"/>
      <c r="HY232" s="162"/>
      <c r="HZ232" s="162"/>
      <c r="IA232" s="162"/>
      <c r="IB232" s="162"/>
      <c r="IC232" s="162"/>
      <c r="ID232" s="162"/>
      <c r="IE232" s="162"/>
      <c r="IF232" s="162"/>
      <c r="IG232" s="162"/>
      <c r="IH232" s="162"/>
      <c r="II232" s="162"/>
      <c r="IJ232" s="162"/>
      <c r="IK232" s="162"/>
      <c r="IL232" s="162"/>
    </row>
    <row r="233" spans="1:8" ht="52.5" customHeight="1">
      <c r="A233" s="117">
        <f t="shared" si="5"/>
        <v>83</v>
      </c>
      <c r="B233" s="86" t="s">
        <v>294</v>
      </c>
      <c r="C233" s="89" t="s">
        <v>70</v>
      </c>
      <c r="D233" s="87" t="s">
        <v>336</v>
      </c>
      <c r="E233" s="89">
        <v>108</v>
      </c>
      <c r="F233" s="82">
        <v>230</v>
      </c>
      <c r="G233" s="88" t="s">
        <v>957</v>
      </c>
      <c r="H233" s="101" t="s">
        <v>949</v>
      </c>
    </row>
    <row r="234" spans="1:8" ht="30" customHeight="1">
      <c r="A234" s="117">
        <f t="shared" si="5"/>
        <v>84</v>
      </c>
      <c r="B234" s="159" t="s">
        <v>217</v>
      </c>
      <c r="C234" s="84" t="s">
        <v>236</v>
      </c>
      <c r="D234" s="87" t="s">
        <v>188</v>
      </c>
      <c r="E234" s="84">
        <v>460</v>
      </c>
      <c r="F234" s="80">
        <v>131</v>
      </c>
      <c r="G234" s="236" t="s">
        <v>957</v>
      </c>
      <c r="H234" s="101" t="s">
        <v>949</v>
      </c>
    </row>
    <row r="235" spans="1:8" ht="51" customHeight="1">
      <c r="A235" s="117">
        <f t="shared" si="5"/>
        <v>85</v>
      </c>
      <c r="B235" s="157" t="s">
        <v>986</v>
      </c>
      <c r="C235" s="84" t="s">
        <v>236</v>
      </c>
      <c r="D235" s="84" t="s">
        <v>48</v>
      </c>
      <c r="E235" s="84">
        <v>378</v>
      </c>
      <c r="F235" s="113">
        <v>400</v>
      </c>
      <c r="G235" s="236" t="s">
        <v>978</v>
      </c>
      <c r="H235" s="236" t="s">
        <v>943</v>
      </c>
    </row>
    <row r="236" spans="1:8" ht="61.5" customHeight="1">
      <c r="A236" s="117"/>
      <c r="B236" s="157" t="s">
        <v>986</v>
      </c>
      <c r="C236" s="84" t="s">
        <v>236</v>
      </c>
      <c r="D236" s="84" t="s">
        <v>907</v>
      </c>
      <c r="E236" s="84"/>
      <c r="F236" s="113">
        <v>30</v>
      </c>
      <c r="G236" s="236" t="s">
        <v>893</v>
      </c>
      <c r="H236" s="236" t="s">
        <v>950</v>
      </c>
    </row>
    <row r="237" spans="1:8" ht="30" customHeight="1">
      <c r="A237" s="117"/>
      <c r="B237" s="242" t="s">
        <v>295</v>
      </c>
      <c r="C237" s="252"/>
      <c r="D237" s="87"/>
      <c r="E237" s="123"/>
      <c r="F237" s="80"/>
      <c r="G237" s="90"/>
      <c r="H237" s="91"/>
    </row>
    <row r="238" spans="1:246" s="125" customFormat="1" ht="30" customHeight="1">
      <c r="A238" s="117">
        <f>A235+1</f>
        <v>86</v>
      </c>
      <c r="B238" s="131" t="s">
        <v>436</v>
      </c>
      <c r="C238" s="88" t="s">
        <v>263</v>
      </c>
      <c r="D238" s="87" t="s">
        <v>437</v>
      </c>
      <c r="E238" s="84">
        <v>937</v>
      </c>
      <c r="F238" s="80">
        <v>515.35</v>
      </c>
      <c r="G238" s="236" t="s">
        <v>645</v>
      </c>
      <c r="H238" s="91" t="s">
        <v>942</v>
      </c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62"/>
      <c r="U238" s="162"/>
      <c r="V238" s="162"/>
      <c r="W238" s="162"/>
      <c r="X238" s="162"/>
      <c r="Y238" s="162"/>
      <c r="Z238" s="162"/>
      <c r="AA238" s="162"/>
      <c r="AB238" s="162"/>
      <c r="AC238" s="162"/>
      <c r="AD238" s="162"/>
      <c r="AE238" s="162"/>
      <c r="AF238" s="162"/>
      <c r="AG238" s="162"/>
      <c r="AH238" s="162"/>
      <c r="AI238" s="162"/>
      <c r="AJ238" s="162"/>
      <c r="AK238" s="162"/>
      <c r="AL238" s="162"/>
      <c r="AM238" s="162"/>
      <c r="AN238" s="162"/>
      <c r="AO238" s="162"/>
      <c r="AP238" s="162"/>
      <c r="AQ238" s="162"/>
      <c r="AR238" s="162"/>
      <c r="AS238" s="162"/>
      <c r="AT238" s="162"/>
      <c r="AU238" s="162"/>
      <c r="AV238" s="162"/>
      <c r="AW238" s="162"/>
      <c r="AX238" s="162"/>
      <c r="AY238" s="162"/>
      <c r="AZ238" s="162"/>
      <c r="BA238" s="162"/>
      <c r="BB238" s="162"/>
      <c r="BC238" s="162"/>
      <c r="BD238" s="162"/>
      <c r="BE238" s="162"/>
      <c r="BF238" s="162"/>
      <c r="BG238" s="162"/>
      <c r="BH238" s="162"/>
      <c r="BI238" s="162"/>
      <c r="BJ238" s="162"/>
      <c r="BK238" s="162"/>
      <c r="BL238" s="162"/>
      <c r="BM238" s="162"/>
      <c r="BN238" s="162"/>
      <c r="BO238" s="162"/>
      <c r="BP238" s="162"/>
      <c r="BQ238" s="162"/>
      <c r="BR238" s="162"/>
      <c r="BS238" s="162"/>
      <c r="BT238" s="162"/>
      <c r="BU238" s="162"/>
      <c r="BV238" s="162"/>
      <c r="BW238" s="162"/>
      <c r="BX238" s="162"/>
      <c r="BY238" s="162"/>
      <c r="BZ238" s="162"/>
      <c r="CA238" s="162"/>
      <c r="CB238" s="162"/>
      <c r="CC238" s="162"/>
      <c r="CD238" s="162"/>
      <c r="CE238" s="162"/>
      <c r="CF238" s="162"/>
      <c r="CG238" s="162"/>
      <c r="CH238" s="162"/>
      <c r="CI238" s="162"/>
      <c r="CJ238" s="162"/>
      <c r="CK238" s="162"/>
      <c r="CL238" s="162"/>
      <c r="CM238" s="162"/>
      <c r="CN238" s="162"/>
      <c r="CO238" s="162"/>
      <c r="CP238" s="162"/>
      <c r="CQ238" s="162"/>
      <c r="CR238" s="162"/>
      <c r="CS238" s="162"/>
      <c r="CT238" s="162"/>
      <c r="CU238" s="162"/>
      <c r="CV238" s="162"/>
      <c r="CW238" s="162"/>
      <c r="CX238" s="162"/>
      <c r="CY238" s="162"/>
      <c r="CZ238" s="162"/>
      <c r="DA238" s="162"/>
      <c r="DB238" s="162"/>
      <c r="DC238" s="162"/>
      <c r="DD238" s="162"/>
      <c r="DE238" s="162"/>
      <c r="DF238" s="162"/>
      <c r="DG238" s="162"/>
      <c r="DH238" s="162"/>
      <c r="DI238" s="162"/>
      <c r="DJ238" s="162"/>
      <c r="DK238" s="162"/>
      <c r="DL238" s="162"/>
      <c r="DM238" s="162"/>
      <c r="DN238" s="162"/>
      <c r="DO238" s="162"/>
      <c r="DP238" s="162"/>
      <c r="DQ238" s="162"/>
      <c r="DR238" s="162"/>
      <c r="DS238" s="162"/>
      <c r="DT238" s="162"/>
      <c r="DU238" s="162"/>
      <c r="DV238" s="162"/>
      <c r="DW238" s="162"/>
      <c r="DX238" s="162"/>
      <c r="DY238" s="162"/>
      <c r="DZ238" s="162"/>
      <c r="EA238" s="162"/>
      <c r="EB238" s="162"/>
      <c r="EC238" s="162"/>
      <c r="ED238" s="162"/>
      <c r="EE238" s="162"/>
      <c r="EF238" s="162"/>
      <c r="EG238" s="162"/>
      <c r="EH238" s="162"/>
      <c r="EI238" s="162"/>
      <c r="EJ238" s="162"/>
      <c r="EK238" s="162"/>
      <c r="EL238" s="162"/>
      <c r="EM238" s="162"/>
      <c r="EN238" s="162"/>
      <c r="EO238" s="162"/>
      <c r="EP238" s="162"/>
      <c r="EQ238" s="162"/>
      <c r="ER238" s="162"/>
      <c r="ES238" s="162"/>
      <c r="ET238" s="162"/>
      <c r="EU238" s="162"/>
      <c r="EV238" s="162"/>
      <c r="EW238" s="162"/>
      <c r="EX238" s="162"/>
      <c r="EY238" s="162"/>
      <c r="EZ238" s="162"/>
      <c r="FA238" s="162"/>
      <c r="FB238" s="162"/>
      <c r="FC238" s="162"/>
      <c r="FD238" s="162"/>
      <c r="FE238" s="162"/>
      <c r="FF238" s="162"/>
      <c r="FG238" s="162"/>
      <c r="FH238" s="162"/>
      <c r="FI238" s="162"/>
      <c r="FJ238" s="162"/>
      <c r="FK238" s="162"/>
      <c r="FL238" s="162"/>
      <c r="FM238" s="162"/>
      <c r="FN238" s="162"/>
      <c r="FO238" s="162"/>
      <c r="FP238" s="162"/>
      <c r="FQ238" s="162"/>
      <c r="FR238" s="162"/>
      <c r="FS238" s="162"/>
      <c r="FT238" s="162"/>
      <c r="FU238" s="162"/>
      <c r="FV238" s="162"/>
      <c r="FW238" s="162"/>
      <c r="FX238" s="162"/>
      <c r="FY238" s="162"/>
      <c r="FZ238" s="162"/>
      <c r="GA238" s="162"/>
      <c r="GB238" s="162"/>
      <c r="GC238" s="162"/>
      <c r="GD238" s="162"/>
      <c r="GE238" s="162"/>
      <c r="GF238" s="162"/>
      <c r="GG238" s="162"/>
      <c r="GH238" s="162"/>
      <c r="GI238" s="162"/>
      <c r="GJ238" s="162"/>
      <c r="GK238" s="162"/>
      <c r="GL238" s="162"/>
      <c r="GM238" s="162"/>
      <c r="GN238" s="162"/>
      <c r="GO238" s="162"/>
      <c r="GP238" s="162"/>
      <c r="GQ238" s="162"/>
      <c r="GR238" s="162"/>
      <c r="GS238" s="162"/>
      <c r="GT238" s="162"/>
      <c r="GU238" s="162"/>
      <c r="GV238" s="162"/>
      <c r="GW238" s="162"/>
      <c r="GX238" s="162"/>
      <c r="GY238" s="162"/>
      <c r="GZ238" s="162"/>
      <c r="HA238" s="162"/>
      <c r="HB238" s="162"/>
      <c r="HC238" s="162"/>
      <c r="HD238" s="162"/>
      <c r="HE238" s="162"/>
      <c r="HF238" s="162"/>
      <c r="HG238" s="162"/>
      <c r="HH238" s="162"/>
      <c r="HI238" s="162"/>
      <c r="HJ238" s="162"/>
      <c r="HK238" s="162"/>
      <c r="HL238" s="162"/>
      <c r="HM238" s="162"/>
      <c r="HN238" s="162"/>
      <c r="HO238" s="162"/>
      <c r="HP238" s="162"/>
      <c r="HQ238" s="162"/>
      <c r="HR238" s="162"/>
      <c r="HS238" s="162"/>
      <c r="HT238" s="162"/>
      <c r="HU238" s="162"/>
      <c r="HV238" s="162"/>
      <c r="HW238" s="162"/>
      <c r="HX238" s="162"/>
      <c r="HY238" s="162"/>
      <c r="HZ238" s="162"/>
      <c r="IA238" s="162"/>
      <c r="IB238" s="162"/>
      <c r="IC238" s="162"/>
      <c r="ID238" s="162"/>
      <c r="IE238" s="162"/>
      <c r="IF238" s="162"/>
      <c r="IG238" s="162"/>
      <c r="IH238" s="162"/>
      <c r="II238" s="162"/>
      <c r="IJ238" s="162"/>
      <c r="IK238" s="162"/>
      <c r="IL238" s="162"/>
    </row>
    <row r="239" spans="1:246" s="125" customFormat="1" ht="58.5" customHeight="1">
      <c r="A239" s="117">
        <f aca="true" t="shared" si="6" ref="A239:A275">A238+1</f>
        <v>87</v>
      </c>
      <c r="B239" s="131" t="s">
        <v>438</v>
      </c>
      <c r="C239" s="88" t="s">
        <v>263</v>
      </c>
      <c r="D239" s="87" t="s">
        <v>188</v>
      </c>
      <c r="E239" s="84">
        <v>441</v>
      </c>
      <c r="F239" s="80">
        <v>242.55</v>
      </c>
      <c r="G239" s="236" t="s">
        <v>645</v>
      </c>
      <c r="H239" s="91" t="s">
        <v>942</v>
      </c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62"/>
      <c r="U239" s="162"/>
      <c r="V239" s="162"/>
      <c r="W239" s="162"/>
      <c r="X239" s="162"/>
      <c r="Y239" s="162"/>
      <c r="Z239" s="162"/>
      <c r="AA239" s="162"/>
      <c r="AB239" s="162"/>
      <c r="AC239" s="162"/>
      <c r="AD239" s="162"/>
      <c r="AE239" s="162"/>
      <c r="AF239" s="162"/>
      <c r="AG239" s="162"/>
      <c r="AH239" s="162"/>
      <c r="AI239" s="162"/>
      <c r="AJ239" s="162"/>
      <c r="AK239" s="162"/>
      <c r="AL239" s="162"/>
      <c r="AM239" s="162"/>
      <c r="AN239" s="162"/>
      <c r="AO239" s="162"/>
      <c r="AP239" s="162"/>
      <c r="AQ239" s="162"/>
      <c r="AR239" s="162"/>
      <c r="AS239" s="162"/>
      <c r="AT239" s="162"/>
      <c r="AU239" s="162"/>
      <c r="AV239" s="162"/>
      <c r="AW239" s="162"/>
      <c r="AX239" s="162"/>
      <c r="AY239" s="162"/>
      <c r="AZ239" s="162"/>
      <c r="BA239" s="162"/>
      <c r="BB239" s="162"/>
      <c r="BC239" s="162"/>
      <c r="BD239" s="162"/>
      <c r="BE239" s="162"/>
      <c r="BF239" s="162"/>
      <c r="BG239" s="162"/>
      <c r="BH239" s="162"/>
      <c r="BI239" s="162"/>
      <c r="BJ239" s="162"/>
      <c r="BK239" s="162"/>
      <c r="BL239" s="162"/>
      <c r="BM239" s="162"/>
      <c r="BN239" s="162"/>
      <c r="BO239" s="162"/>
      <c r="BP239" s="162"/>
      <c r="BQ239" s="162"/>
      <c r="BR239" s="162"/>
      <c r="BS239" s="162"/>
      <c r="BT239" s="162"/>
      <c r="BU239" s="162"/>
      <c r="BV239" s="162"/>
      <c r="BW239" s="162"/>
      <c r="BX239" s="162"/>
      <c r="BY239" s="162"/>
      <c r="BZ239" s="162"/>
      <c r="CA239" s="162"/>
      <c r="CB239" s="162"/>
      <c r="CC239" s="162"/>
      <c r="CD239" s="162"/>
      <c r="CE239" s="162"/>
      <c r="CF239" s="162"/>
      <c r="CG239" s="162"/>
      <c r="CH239" s="162"/>
      <c r="CI239" s="162"/>
      <c r="CJ239" s="162"/>
      <c r="CK239" s="162"/>
      <c r="CL239" s="162"/>
      <c r="CM239" s="162"/>
      <c r="CN239" s="162"/>
      <c r="CO239" s="162"/>
      <c r="CP239" s="162"/>
      <c r="CQ239" s="162"/>
      <c r="CR239" s="162"/>
      <c r="CS239" s="162"/>
      <c r="CT239" s="162"/>
      <c r="CU239" s="162"/>
      <c r="CV239" s="162"/>
      <c r="CW239" s="162"/>
      <c r="CX239" s="162"/>
      <c r="CY239" s="162"/>
      <c r="CZ239" s="162"/>
      <c r="DA239" s="162"/>
      <c r="DB239" s="162"/>
      <c r="DC239" s="162"/>
      <c r="DD239" s="162"/>
      <c r="DE239" s="162"/>
      <c r="DF239" s="162"/>
      <c r="DG239" s="162"/>
      <c r="DH239" s="162"/>
      <c r="DI239" s="162"/>
      <c r="DJ239" s="162"/>
      <c r="DK239" s="162"/>
      <c r="DL239" s="162"/>
      <c r="DM239" s="162"/>
      <c r="DN239" s="162"/>
      <c r="DO239" s="162"/>
      <c r="DP239" s="162"/>
      <c r="DQ239" s="162"/>
      <c r="DR239" s="162"/>
      <c r="DS239" s="162"/>
      <c r="DT239" s="162"/>
      <c r="DU239" s="162"/>
      <c r="DV239" s="162"/>
      <c r="DW239" s="162"/>
      <c r="DX239" s="162"/>
      <c r="DY239" s="162"/>
      <c r="DZ239" s="162"/>
      <c r="EA239" s="162"/>
      <c r="EB239" s="162"/>
      <c r="EC239" s="162"/>
      <c r="ED239" s="162"/>
      <c r="EE239" s="162"/>
      <c r="EF239" s="162"/>
      <c r="EG239" s="162"/>
      <c r="EH239" s="162"/>
      <c r="EI239" s="162"/>
      <c r="EJ239" s="162"/>
      <c r="EK239" s="162"/>
      <c r="EL239" s="162"/>
      <c r="EM239" s="162"/>
      <c r="EN239" s="162"/>
      <c r="EO239" s="162"/>
      <c r="EP239" s="162"/>
      <c r="EQ239" s="162"/>
      <c r="ER239" s="162"/>
      <c r="ES239" s="162"/>
      <c r="ET239" s="162"/>
      <c r="EU239" s="162"/>
      <c r="EV239" s="162"/>
      <c r="EW239" s="162"/>
      <c r="EX239" s="162"/>
      <c r="EY239" s="162"/>
      <c r="EZ239" s="162"/>
      <c r="FA239" s="162"/>
      <c r="FB239" s="162"/>
      <c r="FC239" s="162"/>
      <c r="FD239" s="162"/>
      <c r="FE239" s="162"/>
      <c r="FF239" s="162"/>
      <c r="FG239" s="162"/>
      <c r="FH239" s="162"/>
      <c r="FI239" s="162"/>
      <c r="FJ239" s="162"/>
      <c r="FK239" s="162"/>
      <c r="FL239" s="162"/>
      <c r="FM239" s="162"/>
      <c r="FN239" s="162"/>
      <c r="FO239" s="162"/>
      <c r="FP239" s="162"/>
      <c r="FQ239" s="162"/>
      <c r="FR239" s="162"/>
      <c r="FS239" s="162"/>
      <c r="FT239" s="162"/>
      <c r="FU239" s="162"/>
      <c r="FV239" s="162"/>
      <c r="FW239" s="162"/>
      <c r="FX239" s="162"/>
      <c r="FY239" s="162"/>
      <c r="FZ239" s="162"/>
      <c r="GA239" s="162"/>
      <c r="GB239" s="162"/>
      <c r="GC239" s="162"/>
      <c r="GD239" s="162"/>
      <c r="GE239" s="162"/>
      <c r="GF239" s="162"/>
      <c r="GG239" s="162"/>
      <c r="GH239" s="162"/>
      <c r="GI239" s="162"/>
      <c r="GJ239" s="162"/>
      <c r="GK239" s="162"/>
      <c r="GL239" s="162"/>
      <c r="GM239" s="162"/>
      <c r="GN239" s="162"/>
      <c r="GO239" s="162"/>
      <c r="GP239" s="162"/>
      <c r="GQ239" s="162"/>
      <c r="GR239" s="162"/>
      <c r="GS239" s="162"/>
      <c r="GT239" s="162"/>
      <c r="GU239" s="162"/>
      <c r="GV239" s="162"/>
      <c r="GW239" s="162"/>
      <c r="GX239" s="162"/>
      <c r="GY239" s="162"/>
      <c r="GZ239" s="162"/>
      <c r="HA239" s="162"/>
      <c r="HB239" s="162"/>
      <c r="HC239" s="162"/>
      <c r="HD239" s="162"/>
      <c r="HE239" s="162"/>
      <c r="HF239" s="162"/>
      <c r="HG239" s="162"/>
      <c r="HH239" s="162"/>
      <c r="HI239" s="162"/>
      <c r="HJ239" s="162"/>
      <c r="HK239" s="162"/>
      <c r="HL239" s="162"/>
      <c r="HM239" s="162"/>
      <c r="HN239" s="162"/>
      <c r="HO239" s="162"/>
      <c r="HP239" s="162"/>
      <c r="HQ239" s="162"/>
      <c r="HR239" s="162"/>
      <c r="HS239" s="162"/>
      <c r="HT239" s="162"/>
      <c r="HU239" s="162"/>
      <c r="HV239" s="162"/>
      <c r="HW239" s="162"/>
      <c r="HX239" s="162"/>
      <c r="HY239" s="162"/>
      <c r="HZ239" s="162"/>
      <c r="IA239" s="162"/>
      <c r="IB239" s="162"/>
      <c r="IC239" s="162"/>
      <c r="ID239" s="162"/>
      <c r="IE239" s="162"/>
      <c r="IF239" s="162"/>
      <c r="IG239" s="162"/>
      <c r="IH239" s="162"/>
      <c r="II239" s="162"/>
      <c r="IJ239" s="162"/>
      <c r="IK239" s="162"/>
      <c r="IL239" s="162"/>
    </row>
    <row r="240" spans="1:246" s="155" customFormat="1" ht="57" customHeight="1">
      <c r="A240" s="117">
        <f t="shared" si="6"/>
        <v>88</v>
      </c>
      <c r="B240" s="131" t="s">
        <v>439</v>
      </c>
      <c r="C240" s="88" t="s">
        <v>263</v>
      </c>
      <c r="D240" s="87" t="s">
        <v>189</v>
      </c>
      <c r="E240" s="84">
        <v>437</v>
      </c>
      <c r="F240" s="79">
        <v>240.35000000000002</v>
      </c>
      <c r="G240" s="236" t="s">
        <v>645</v>
      </c>
      <c r="H240" s="91" t="s">
        <v>942</v>
      </c>
      <c r="J240" s="156"/>
      <c r="K240" s="156"/>
      <c r="L240" s="156"/>
      <c r="M240" s="156"/>
      <c r="N240" s="156"/>
      <c r="O240" s="156"/>
      <c r="P240" s="156"/>
      <c r="Q240" s="156"/>
      <c r="R240" s="156"/>
      <c r="S240" s="156"/>
      <c r="T240" s="156"/>
      <c r="U240" s="156"/>
      <c r="V240" s="156"/>
      <c r="W240" s="156"/>
      <c r="X240" s="156"/>
      <c r="Y240" s="156"/>
      <c r="Z240" s="156"/>
      <c r="AA240" s="156"/>
      <c r="AB240" s="156"/>
      <c r="AC240" s="156"/>
      <c r="AD240" s="156"/>
      <c r="AE240" s="156"/>
      <c r="AF240" s="156"/>
      <c r="AG240" s="156"/>
      <c r="AH240" s="156"/>
      <c r="AI240" s="156"/>
      <c r="AJ240" s="156"/>
      <c r="AK240" s="156"/>
      <c r="AL240" s="156"/>
      <c r="AM240" s="156"/>
      <c r="AN240" s="156"/>
      <c r="AO240" s="156"/>
      <c r="AP240" s="156"/>
      <c r="AQ240" s="156"/>
      <c r="AR240" s="156"/>
      <c r="AS240" s="156"/>
      <c r="AT240" s="156"/>
      <c r="AU240" s="156"/>
      <c r="AV240" s="156"/>
      <c r="AW240" s="156"/>
      <c r="AX240" s="156"/>
      <c r="AY240" s="156"/>
      <c r="AZ240" s="156"/>
      <c r="BA240" s="156"/>
      <c r="BB240" s="156"/>
      <c r="BC240" s="156"/>
      <c r="BD240" s="156"/>
      <c r="BE240" s="156"/>
      <c r="BF240" s="156"/>
      <c r="BG240" s="156"/>
      <c r="BH240" s="156"/>
      <c r="BI240" s="156"/>
      <c r="BJ240" s="156"/>
      <c r="BK240" s="156"/>
      <c r="BL240" s="156"/>
      <c r="BM240" s="156"/>
      <c r="BN240" s="156"/>
      <c r="BO240" s="156"/>
      <c r="BP240" s="156"/>
      <c r="BQ240" s="156"/>
      <c r="BR240" s="156"/>
      <c r="BS240" s="156"/>
      <c r="BT240" s="156"/>
      <c r="BU240" s="156"/>
      <c r="BV240" s="156"/>
      <c r="BW240" s="156"/>
      <c r="BX240" s="156"/>
      <c r="BY240" s="156"/>
      <c r="BZ240" s="156"/>
      <c r="CA240" s="156"/>
      <c r="CB240" s="156"/>
      <c r="CC240" s="156"/>
      <c r="CD240" s="156"/>
      <c r="CE240" s="156"/>
      <c r="CF240" s="156"/>
      <c r="CG240" s="156"/>
      <c r="CH240" s="156"/>
      <c r="CI240" s="156"/>
      <c r="CJ240" s="156"/>
      <c r="CK240" s="156"/>
      <c r="CL240" s="156"/>
      <c r="CM240" s="156"/>
      <c r="CN240" s="156"/>
      <c r="CO240" s="156"/>
      <c r="CP240" s="156"/>
      <c r="CQ240" s="156"/>
      <c r="CR240" s="156"/>
      <c r="CS240" s="156"/>
      <c r="CT240" s="156"/>
      <c r="CU240" s="156"/>
      <c r="CV240" s="156"/>
      <c r="CW240" s="156"/>
      <c r="CX240" s="156"/>
      <c r="CY240" s="156"/>
      <c r="CZ240" s="156"/>
      <c r="DA240" s="156"/>
      <c r="DB240" s="156"/>
      <c r="DC240" s="156"/>
      <c r="DD240" s="156"/>
      <c r="DE240" s="156"/>
      <c r="DF240" s="156"/>
      <c r="DG240" s="156"/>
      <c r="DH240" s="156"/>
      <c r="DI240" s="156"/>
      <c r="DJ240" s="156"/>
      <c r="DK240" s="156"/>
      <c r="DL240" s="156"/>
      <c r="DM240" s="156"/>
      <c r="DN240" s="156"/>
      <c r="DO240" s="156"/>
      <c r="DP240" s="156"/>
      <c r="DQ240" s="156"/>
      <c r="DR240" s="156"/>
      <c r="DS240" s="156"/>
      <c r="DT240" s="156"/>
      <c r="DU240" s="156"/>
      <c r="DV240" s="156"/>
      <c r="DW240" s="156"/>
      <c r="DX240" s="156"/>
      <c r="DY240" s="156"/>
      <c r="DZ240" s="156"/>
      <c r="EA240" s="156"/>
      <c r="EB240" s="156"/>
      <c r="EC240" s="156"/>
      <c r="ED240" s="156"/>
      <c r="EE240" s="156"/>
      <c r="EF240" s="156"/>
      <c r="EG240" s="156"/>
      <c r="EH240" s="156"/>
      <c r="EI240" s="156"/>
      <c r="EJ240" s="156"/>
      <c r="EK240" s="156"/>
      <c r="EL240" s="156"/>
      <c r="EM240" s="156"/>
      <c r="EN240" s="156"/>
      <c r="EO240" s="156"/>
      <c r="EP240" s="156"/>
      <c r="EQ240" s="156"/>
      <c r="ER240" s="156"/>
      <c r="ES240" s="156"/>
      <c r="ET240" s="156"/>
      <c r="EU240" s="156"/>
      <c r="EV240" s="156"/>
      <c r="EW240" s="156"/>
      <c r="EX240" s="156"/>
      <c r="EY240" s="156"/>
      <c r="EZ240" s="156"/>
      <c r="FA240" s="156"/>
      <c r="FB240" s="156"/>
      <c r="FC240" s="156"/>
      <c r="FD240" s="156"/>
      <c r="FE240" s="156"/>
      <c r="FF240" s="156"/>
      <c r="FG240" s="156"/>
      <c r="FH240" s="156"/>
      <c r="FI240" s="156"/>
      <c r="FJ240" s="156"/>
      <c r="FK240" s="156"/>
      <c r="FL240" s="156"/>
      <c r="FM240" s="156"/>
      <c r="FN240" s="156"/>
      <c r="FO240" s="156"/>
      <c r="FP240" s="156"/>
      <c r="FQ240" s="156"/>
      <c r="FR240" s="156"/>
      <c r="FS240" s="156"/>
      <c r="FT240" s="156"/>
      <c r="FU240" s="156"/>
      <c r="FV240" s="156"/>
      <c r="FW240" s="156"/>
      <c r="FX240" s="156"/>
      <c r="FY240" s="156"/>
      <c r="FZ240" s="156"/>
      <c r="GA240" s="156"/>
      <c r="GB240" s="156"/>
      <c r="GC240" s="156"/>
      <c r="GD240" s="156"/>
      <c r="GE240" s="156"/>
      <c r="GF240" s="156"/>
      <c r="GG240" s="156"/>
      <c r="GH240" s="156"/>
      <c r="GI240" s="156"/>
      <c r="GJ240" s="156"/>
      <c r="GK240" s="156"/>
      <c r="GL240" s="156"/>
      <c r="GM240" s="156"/>
      <c r="GN240" s="156"/>
      <c r="GO240" s="156"/>
      <c r="GP240" s="156"/>
      <c r="GQ240" s="156"/>
      <c r="GR240" s="156"/>
      <c r="GS240" s="156"/>
      <c r="GT240" s="156"/>
      <c r="GU240" s="156"/>
      <c r="GV240" s="156"/>
      <c r="GW240" s="156"/>
      <c r="GX240" s="156"/>
      <c r="GY240" s="156"/>
      <c r="GZ240" s="156"/>
      <c r="HA240" s="156"/>
      <c r="HB240" s="156"/>
      <c r="HC240" s="156"/>
      <c r="HD240" s="156"/>
      <c r="HE240" s="156"/>
      <c r="HF240" s="156"/>
      <c r="HG240" s="156"/>
      <c r="HH240" s="156"/>
      <c r="HI240" s="156"/>
      <c r="HJ240" s="156"/>
      <c r="HK240" s="156"/>
      <c r="HL240" s="156"/>
      <c r="HM240" s="156"/>
      <c r="HN240" s="156"/>
      <c r="HO240" s="156"/>
      <c r="HP240" s="156"/>
      <c r="HQ240" s="156"/>
      <c r="HR240" s="156"/>
      <c r="HS240" s="156"/>
      <c r="HT240" s="156"/>
      <c r="HU240" s="156"/>
      <c r="HV240" s="156"/>
      <c r="HW240" s="156"/>
      <c r="HX240" s="156"/>
      <c r="HY240" s="156"/>
      <c r="HZ240" s="156"/>
      <c r="IA240" s="156"/>
      <c r="IB240" s="156"/>
      <c r="IC240" s="156"/>
      <c r="ID240" s="156"/>
      <c r="IE240" s="156"/>
      <c r="IF240" s="156"/>
      <c r="IG240" s="156"/>
      <c r="IH240" s="156"/>
      <c r="II240" s="156"/>
      <c r="IJ240" s="156"/>
      <c r="IK240" s="156"/>
      <c r="IL240" s="156"/>
    </row>
    <row r="241" spans="1:8" ht="30" customHeight="1">
      <c r="A241" s="117">
        <f t="shared" si="6"/>
        <v>89</v>
      </c>
      <c r="B241" s="131" t="s">
        <v>440</v>
      </c>
      <c r="C241" s="88" t="s">
        <v>263</v>
      </c>
      <c r="D241" s="87" t="s">
        <v>188</v>
      </c>
      <c r="E241" s="84">
        <v>990</v>
      </c>
      <c r="F241" s="80">
        <f>E241*0.55</f>
        <v>544.5</v>
      </c>
      <c r="G241" s="236" t="s">
        <v>978</v>
      </c>
      <c r="H241" s="236" t="s">
        <v>943</v>
      </c>
    </row>
    <row r="242" spans="1:8" ht="52.5" customHeight="1">
      <c r="A242" s="117">
        <f t="shared" si="6"/>
        <v>90</v>
      </c>
      <c r="B242" s="86" t="s">
        <v>441</v>
      </c>
      <c r="C242" s="88" t="s">
        <v>263</v>
      </c>
      <c r="D242" s="87" t="s">
        <v>437</v>
      </c>
      <c r="E242" s="88">
        <v>450</v>
      </c>
      <c r="F242" s="79">
        <v>247.5</v>
      </c>
      <c r="G242" s="236" t="s">
        <v>645</v>
      </c>
      <c r="H242" s="91" t="s">
        <v>942</v>
      </c>
    </row>
    <row r="243" spans="1:8" ht="47.25" customHeight="1">
      <c r="A243" s="117">
        <f t="shared" si="6"/>
        <v>91</v>
      </c>
      <c r="B243" s="86" t="s">
        <v>768</v>
      </c>
      <c r="C243" s="88" t="s">
        <v>263</v>
      </c>
      <c r="D243" s="87" t="s">
        <v>437</v>
      </c>
      <c r="E243" s="88">
        <v>650</v>
      </c>
      <c r="F243" s="79">
        <v>357.5</v>
      </c>
      <c r="G243" s="236" t="s">
        <v>957</v>
      </c>
      <c r="H243" s="101" t="s">
        <v>949</v>
      </c>
    </row>
    <row r="244" spans="1:8" ht="53.25" customHeight="1">
      <c r="A244" s="117">
        <f t="shared" si="6"/>
        <v>92</v>
      </c>
      <c r="B244" s="86" t="s">
        <v>769</v>
      </c>
      <c r="C244" s="88" t="s">
        <v>263</v>
      </c>
      <c r="D244" s="87" t="s">
        <v>437</v>
      </c>
      <c r="E244" s="88">
        <v>650</v>
      </c>
      <c r="F244" s="79">
        <v>357.5</v>
      </c>
      <c r="G244" s="236" t="s">
        <v>957</v>
      </c>
      <c r="H244" s="101" t="s">
        <v>949</v>
      </c>
    </row>
    <row r="245" spans="1:8" ht="49.5" customHeight="1">
      <c r="A245" s="117">
        <f t="shared" si="6"/>
        <v>93</v>
      </c>
      <c r="B245" s="139" t="s">
        <v>442</v>
      </c>
      <c r="C245" s="88" t="s">
        <v>263</v>
      </c>
      <c r="D245" s="202" t="s">
        <v>60</v>
      </c>
      <c r="E245" s="84">
        <v>960</v>
      </c>
      <c r="F245" s="80">
        <f aca="true" t="shared" si="7" ref="F245:F250">E245*0.55</f>
        <v>528</v>
      </c>
      <c r="G245" s="236" t="s">
        <v>645</v>
      </c>
      <c r="H245" s="91" t="s">
        <v>942</v>
      </c>
    </row>
    <row r="246" spans="1:8" ht="52.5" customHeight="1">
      <c r="A246" s="117">
        <f t="shared" si="6"/>
        <v>94</v>
      </c>
      <c r="B246" s="139" t="s">
        <v>443</v>
      </c>
      <c r="C246" s="88" t="s">
        <v>263</v>
      </c>
      <c r="D246" s="202" t="s">
        <v>60</v>
      </c>
      <c r="E246" s="84">
        <v>619</v>
      </c>
      <c r="F246" s="80">
        <f t="shared" si="7"/>
        <v>340.45000000000005</v>
      </c>
      <c r="G246" s="236" t="s">
        <v>645</v>
      </c>
      <c r="H246" s="91" t="s">
        <v>942</v>
      </c>
    </row>
    <row r="247" spans="1:8" ht="50.25" customHeight="1">
      <c r="A247" s="117">
        <f t="shared" si="6"/>
        <v>95</v>
      </c>
      <c r="B247" s="136" t="s">
        <v>444</v>
      </c>
      <c r="C247" s="88" t="s">
        <v>263</v>
      </c>
      <c r="D247" s="202" t="s">
        <v>60</v>
      </c>
      <c r="E247" s="84">
        <v>619</v>
      </c>
      <c r="F247" s="80">
        <f t="shared" si="7"/>
        <v>340.45000000000005</v>
      </c>
      <c r="G247" s="236" t="s">
        <v>645</v>
      </c>
      <c r="H247" s="91" t="s">
        <v>942</v>
      </c>
    </row>
    <row r="248" spans="1:8" ht="51" customHeight="1">
      <c r="A248" s="117">
        <f t="shared" si="6"/>
        <v>96</v>
      </c>
      <c r="B248" s="136" t="s">
        <v>445</v>
      </c>
      <c r="C248" s="88" t="s">
        <v>263</v>
      </c>
      <c r="D248" s="202" t="s">
        <v>60</v>
      </c>
      <c r="E248" s="84">
        <v>619</v>
      </c>
      <c r="F248" s="80">
        <f t="shared" si="7"/>
        <v>340.45000000000005</v>
      </c>
      <c r="G248" s="236" t="s">
        <v>645</v>
      </c>
      <c r="H248" s="91" t="s">
        <v>942</v>
      </c>
    </row>
    <row r="249" spans="1:8" ht="51.75" customHeight="1">
      <c r="A249" s="117">
        <f t="shared" si="6"/>
        <v>97</v>
      </c>
      <c r="B249" s="136" t="s">
        <v>446</v>
      </c>
      <c r="C249" s="88" t="s">
        <v>263</v>
      </c>
      <c r="D249" s="202" t="s">
        <v>60</v>
      </c>
      <c r="E249" s="84">
        <v>619</v>
      </c>
      <c r="F249" s="80">
        <f t="shared" si="7"/>
        <v>340.45000000000005</v>
      </c>
      <c r="G249" s="236" t="s">
        <v>645</v>
      </c>
      <c r="H249" s="91" t="s">
        <v>942</v>
      </c>
    </row>
    <row r="250" spans="1:8" ht="30" customHeight="1">
      <c r="A250" s="117">
        <f t="shared" si="6"/>
        <v>98</v>
      </c>
      <c r="B250" s="157" t="s">
        <v>447</v>
      </c>
      <c r="C250" s="88" t="s">
        <v>263</v>
      </c>
      <c r="D250" s="202" t="s">
        <v>60</v>
      </c>
      <c r="E250" s="84">
        <v>700</v>
      </c>
      <c r="F250" s="80">
        <f t="shared" si="7"/>
        <v>385.00000000000006</v>
      </c>
      <c r="G250" s="236" t="s">
        <v>645</v>
      </c>
      <c r="H250" s="91" t="s">
        <v>942</v>
      </c>
    </row>
    <row r="251" spans="1:8" ht="30" customHeight="1">
      <c r="A251" s="117">
        <f t="shared" si="6"/>
        <v>99</v>
      </c>
      <c r="B251" s="85" t="s">
        <v>448</v>
      </c>
      <c r="C251" s="88" t="s">
        <v>263</v>
      </c>
      <c r="D251" s="87" t="s">
        <v>48</v>
      </c>
      <c r="E251" s="88">
        <v>700</v>
      </c>
      <c r="F251" s="79">
        <v>300</v>
      </c>
      <c r="G251" s="236" t="s">
        <v>978</v>
      </c>
      <c r="H251" s="101" t="s">
        <v>943</v>
      </c>
    </row>
    <row r="252" spans="1:8" ht="30" customHeight="1">
      <c r="A252" s="117">
        <f t="shared" si="6"/>
        <v>100</v>
      </c>
      <c r="B252" s="85" t="s">
        <v>449</v>
      </c>
      <c r="C252" s="88" t="s">
        <v>802</v>
      </c>
      <c r="D252" s="87" t="s">
        <v>48</v>
      </c>
      <c r="E252" s="88">
        <v>700</v>
      </c>
      <c r="F252" s="79">
        <v>215</v>
      </c>
      <c r="G252" s="236" t="s">
        <v>978</v>
      </c>
      <c r="H252" s="101" t="s">
        <v>943</v>
      </c>
    </row>
    <row r="253" spans="1:8" ht="30" customHeight="1">
      <c r="A253" s="117">
        <f t="shared" si="6"/>
        <v>101</v>
      </c>
      <c r="B253" s="86" t="s">
        <v>450</v>
      </c>
      <c r="C253" s="88" t="s">
        <v>263</v>
      </c>
      <c r="D253" s="87" t="s">
        <v>48</v>
      </c>
      <c r="E253" s="110">
        <v>1350</v>
      </c>
      <c r="F253" s="79">
        <v>675</v>
      </c>
      <c r="G253" s="236" t="s">
        <v>978</v>
      </c>
      <c r="H253" s="101" t="s">
        <v>943</v>
      </c>
    </row>
    <row r="254" spans="1:8" ht="30" customHeight="1">
      <c r="A254" s="117">
        <f t="shared" si="6"/>
        <v>102</v>
      </c>
      <c r="B254" s="86" t="s">
        <v>451</v>
      </c>
      <c r="C254" s="88" t="s">
        <v>263</v>
      </c>
      <c r="D254" s="202" t="s">
        <v>60</v>
      </c>
      <c r="E254" s="88">
        <v>2700</v>
      </c>
      <c r="F254" s="79">
        <v>1350</v>
      </c>
      <c r="G254" s="236" t="s">
        <v>978</v>
      </c>
      <c r="H254" s="101" t="s">
        <v>943</v>
      </c>
    </row>
    <row r="255" spans="1:8" ht="55.5" customHeight="1">
      <c r="A255" s="117">
        <f t="shared" si="6"/>
        <v>103</v>
      </c>
      <c r="B255" s="86" t="s">
        <v>908</v>
      </c>
      <c r="C255" s="88" t="s">
        <v>263</v>
      </c>
      <c r="D255" s="87" t="s">
        <v>188</v>
      </c>
      <c r="E255" s="88">
        <v>980</v>
      </c>
      <c r="F255" s="79">
        <v>500</v>
      </c>
      <c r="G255" s="236" t="s">
        <v>645</v>
      </c>
      <c r="H255" s="91" t="s">
        <v>942</v>
      </c>
    </row>
    <row r="256" spans="1:246" s="125" customFormat="1" ht="57" customHeight="1">
      <c r="A256" s="117">
        <f t="shared" si="6"/>
        <v>104</v>
      </c>
      <c r="B256" s="86" t="s">
        <v>452</v>
      </c>
      <c r="C256" s="88" t="s">
        <v>263</v>
      </c>
      <c r="D256" s="87" t="s">
        <v>188</v>
      </c>
      <c r="E256" s="88">
        <v>980</v>
      </c>
      <c r="F256" s="79">
        <v>500</v>
      </c>
      <c r="G256" s="236" t="s">
        <v>645</v>
      </c>
      <c r="H256" s="91" t="s">
        <v>942</v>
      </c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62"/>
      <c r="U256" s="162"/>
      <c r="V256" s="162"/>
      <c r="W256" s="162"/>
      <c r="X256" s="162"/>
      <c r="Y256" s="162"/>
      <c r="Z256" s="162"/>
      <c r="AA256" s="162"/>
      <c r="AB256" s="162"/>
      <c r="AC256" s="162"/>
      <c r="AD256" s="162"/>
      <c r="AE256" s="162"/>
      <c r="AF256" s="162"/>
      <c r="AG256" s="162"/>
      <c r="AH256" s="162"/>
      <c r="AI256" s="162"/>
      <c r="AJ256" s="162"/>
      <c r="AK256" s="162"/>
      <c r="AL256" s="162"/>
      <c r="AM256" s="162"/>
      <c r="AN256" s="162"/>
      <c r="AO256" s="162"/>
      <c r="AP256" s="162"/>
      <c r="AQ256" s="162"/>
      <c r="AR256" s="162"/>
      <c r="AS256" s="162"/>
      <c r="AT256" s="162"/>
      <c r="AU256" s="162"/>
      <c r="AV256" s="162"/>
      <c r="AW256" s="162"/>
      <c r="AX256" s="162"/>
      <c r="AY256" s="162"/>
      <c r="AZ256" s="162"/>
      <c r="BA256" s="162"/>
      <c r="BB256" s="162"/>
      <c r="BC256" s="162"/>
      <c r="BD256" s="162"/>
      <c r="BE256" s="162"/>
      <c r="BF256" s="162"/>
      <c r="BG256" s="162"/>
      <c r="BH256" s="162"/>
      <c r="BI256" s="162"/>
      <c r="BJ256" s="162"/>
      <c r="BK256" s="162"/>
      <c r="BL256" s="162"/>
      <c r="BM256" s="162"/>
      <c r="BN256" s="162"/>
      <c r="BO256" s="162"/>
      <c r="BP256" s="162"/>
      <c r="BQ256" s="162"/>
      <c r="BR256" s="162"/>
      <c r="BS256" s="162"/>
      <c r="BT256" s="162"/>
      <c r="BU256" s="162"/>
      <c r="BV256" s="162"/>
      <c r="BW256" s="162"/>
      <c r="BX256" s="162"/>
      <c r="BY256" s="162"/>
      <c r="BZ256" s="162"/>
      <c r="CA256" s="162"/>
      <c r="CB256" s="162"/>
      <c r="CC256" s="162"/>
      <c r="CD256" s="162"/>
      <c r="CE256" s="162"/>
      <c r="CF256" s="162"/>
      <c r="CG256" s="162"/>
      <c r="CH256" s="162"/>
      <c r="CI256" s="162"/>
      <c r="CJ256" s="162"/>
      <c r="CK256" s="162"/>
      <c r="CL256" s="162"/>
      <c r="CM256" s="162"/>
      <c r="CN256" s="162"/>
      <c r="CO256" s="162"/>
      <c r="CP256" s="162"/>
      <c r="CQ256" s="162"/>
      <c r="CR256" s="162"/>
      <c r="CS256" s="162"/>
      <c r="CT256" s="162"/>
      <c r="CU256" s="162"/>
      <c r="CV256" s="162"/>
      <c r="CW256" s="162"/>
      <c r="CX256" s="162"/>
      <c r="CY256" s="162"/>
      <c r="CZ256" s="162"/>
      <c r="DA256" s="162"/>
      <c r="DB256" s="162"/>
      <c r="DC256" s="162"/>
      <c r="DD256" s="162"/>
      <c r="DE256" s="162"/>
      <c r="DF256" s="162"/>
      <c r="DG256" s="162"/>
      <c r="DH256" s="162"/>
      <c r="DI256" s="162"/>
      <c r="DJ256" s="162"/>
      <c r="DK256" s="162"/>
      <c r="DL256" s="162"/>
      <c r="DM256" s="162"/>
      <c r="DN256" s="162"/>
      <c r="DO256" s="162"/>
      <c r="DP256" s="162"/>
      <c r="DQ256" s="162"/>
      <c r="DR256" s="162"/>
      <c r="DS256" s="162"/>
      <c r="DT256" s="162"/>
      <c r="DU256" s="162"/>
      <c r="DV256" s="162"/>
      <c r="DW256" s="162"/>
      <c r="DX256" s="162"/>
      <c r="DY256" s="162"/>
      <c r="DZ256" s="162"/>
      <c r="EA256" s="162"/>
      <c r="EB256" s="162"/>
      <c r="EC256" s="162"/>
      <c r="ED256" s="162"/>
      <c r="EE256" s="162"/>
      <c r="EF256" s="162"/>
      <c r="EG256" s="162"/>
      <c r="EH256" s="162"/>
      <c r="EI256" s="162"/>
      <c r="EJ256" s="162"/>
      <c r="EK256" s="162"/>
      <c r="EL256" s="162"/>
      <c r="EM256" s="162"/>
      <c r="EN256" s="162"/>
      <c r="EO256" s="162"/>
      <c r="EP256" s="162"/>
      <c r="EQ256" s="162"/>
      <c r="ER256" s="162"/>
      <c r="ES256" s="162"/>
      <c r="ET256" s="162"/>
      <c r="EU256" s="162"/>
      <c r="EV256" s="162"/>
      <c r="EW256" s="162"/>
      <c r="EX256" s="162"/>
      <c r="EY256" s="162"/>
      <c r="EZ256" s="162"/>
      <c r="FA256" s="162"/>
      <c r="FB256" s="162"/>
      <c r="FC256" s="162"/>
      <c r="FD256" s="162"/>
      <c r="FE256" s="162"/>
      <c r="FF256" s="162"/>
      <c r="FG256" s="162"/>
      <c r="FH256" s="162"/>
      <c r="FI256" s="162"/>
      <c r="FJ256" s="162"/>
      <c r="FK256" s="162"/>
      <c r="FL256" s="162"/>
      <c r="FM256" s="162"/>
      <c r="FN256" s="162"/>
      <c r="FO256" s="162"/>
      <c r="FP256" s="162"/>
      <c r="FQ256" s="162"/>
      <c r="FR256" s="162"/>
      <c r="FS256" s="162"/>
      <c r="FT256" s="162"/>
      <c r="FU256" s="162"/>
      <c r="FV256" s="162"/>
      <c r="FW256" s="162"/>
      <c r="FX256" s="162"/>
      <c r="FY256" s="162"/>
      <c r="FZ256" s="162"/>
      <c r="GA256" s="162"/>
      <c r="GB256" s="162"/>
      <c r="GC256" s="162"/>
      <c r="GD256" s="162"/>
      <c r="GE256" s="162"/>
      <c r="GF256" s="162"/>
      <c r="GG256" s="162"/>
      <c r="GH256" s="162"/>
      <c r="GI256" s="162"/>
      <c r="GJ256" s="162"/>
      <c r="GK256" s="162"/>
      <c r="GL256" s="162"/>
      <c r="GM256" s="162"/>
      <c r="GN256" s="162"/>
      <c r="GO256" s="162"/>
      <c r="GP256" s="162"/>
      <c r="GQ256" s="162"/>
      <c r="GR256" s="162"/>
      <c r="GS256" s="162"/>
      <c r="GT256" s="162"/>
      <c r="GU256" s="162"/>
      <c r="GV256" s="162"/>
      <c r="GW256" s="162"/>
      <c r="GX256" s="162"/>
      <c r="GY256" s="162"/>
      <c r="GZ256" s="162"/>
      <c r="HA256" s="162"/>
      <c r="HB256" s="162"/>
      <c r="HC256" s="162"/>
      <c r="HD256" s="162"/>
      <c r="HE256" s="162"/>
      <c r="HF256" s="162"/>
      <c r="HG256" s="162"/>
      <c r="HH256" s="162"/>
      <c r="HI256" s="162"/>
      <c r="HJ256" s="162"/>
      <c r="HK256" s="162"/>
      <c r="HL256" s="162"/>
      <c r="HM256" s="162"/>
      <c r="HN256" s="162"/>
      <c r="HO256" s="162"/>
      <c r="HP256" s="162"/>
      <c r="HQ256" s="162"/>
      <c r="HR256" s="162"/>
      <c r="HS256" s="162"/>
      <c r="HT256" s="162"/>
      <c r="HU256" s="162"/>
      <c r="HV256" s="162"/>
      <c r="HW256" s="162"/>
      <c r="HX256" s="162"/>
      <c r="HY256" s="162"/>
      <c r="HZ256" s="162"/>
      <c r="IA256" s="162"/>
      <c r="IB256" s="162"/>
      <c r="IC256" s="162"/>
      <c r="ID256" s="162"/>
      <c r="IE256" s="162"/>
      <c r="IF256" s="162"/>
      <c r="IG256" s="162"/>
      <c r="IH256" s="162"/>
      <c r="II256" s="162"/>
      <c r="IJ256" s="162"/>
      <c r="IK256" s="162"/>
      <c r="IL256" s="162"/>
    </row>
    <row r="257" spans="1:246" s="125" customFormat="1" ht="30" customHeight="1">
      <c r="A257" s="117">
        <f t="shared" si="6"/>
        <v>105</v>
      </c>
      <c r="B257" s="86" t="s">
        <v>453</v>
      </c>
      <c r="C257" s="88" t="s">
        <v>263</v>
      </c>
      <c r="D257" s="202" t="s">
        <v>60</v>
      </c>
      <c r="E257" s="84">
        <v>860</v>
      </c>
      <c r="F257" s="79">
        <v>310</v>
      </c>
      <c r="G257" s="236" t="s">
        <v>978</v>
      </c>
      <c r="H257" s="101" t="s">
        <v>943</v>
      </c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62"/>
      <c r="U257" s="162"/>
      <c r="V257" s="162"/>
      <c r="W257" s="162"/>
      <c r="X257" s="162"/>
      <c r="Y257" s="162"/>
      <c r="Z257" s="162"/>
      <c r="AA257" s="162"/>
      <c r="AB257" s="162"/>
      <c r="AC257" s="162"/>
      <c r="AD257" s="162"/>
      <c r="AE257" s="162"/>
      <c r="AF257" s="162"/>
      <c r="AG257" s="162"/>
      <c r="AH257" s="162"/>
      <c r="AI257" s="162"/>
      <c r="AJ257" s="162"/>
      <c r="AK257" s="162"/>
      <c r="AL257" s="162"/>
      <c r="AM257" s="162"/>
      <c r="AN257" s="162"/>
      <c r="AO257" s="162"/>
      <c r="AP257" s="162"/>
      <c r="AQ257" s="162"/>
      <c r="AR257" s="162"/>
      <c r="AS257" s="162"/>
      <c r="AT257" s="162"/>
      <c r="AU257" s="162"/>
      <c r="AV257" s="162"/>
      <c r="AW257" s="162"/>
      <c r="AX257" s="162"/>
      <c r="AY257" s="162"/>
      <c r="AZ257" s="162"/>
      <c r="BA257" s="162"/>
      <c r="BB257" s="162"/>
      <c r="BC257" s="162"/>
      <c r="BD257" s="162"/>
      <c r="BE257" s="162"/>
      <c r="BF257" s="162"/>
      <c r="BG257" s="162"/>
      <c r="BH257" s="162"/>
      <c r="BI257" s="162"/>
      <c r="BJ257" s="162"/>
      <c r="BK257" s="162"/>
      <c r="BL257" s="162"/>
      <c r="BM257" s="162"/>
      <c r="BN257" s="162"/>
      <c r="BO257" s="162"/>
      <c r="BP257" s="162"/>
      <c r="BQ257" s="162"/>
      <c r="BR257" s="162"/>
      <c r="BS257" s="162"/>
      <c r="BT257" s="162"/>
      <c r="BU257" s="162"/>
      <c r="BV257" s="162"/>
      <c r="BW257" s="162"/>
      <c r="BX257" s="162"/>
      <c r="BY257" s="162"/>
      <c r="BZ257" s="162"/>
      <c r="CA257" s="162"/>
      <c r="CB257" s="162"/>
      <c r="CC257" s="162"/>
      <c r="CD257" s="162"/>
      <c r="CE257" s="162"/>
      <c r="CF257" s="162"/>
      <c r="CG257" s="162"/>
      <c r="CH257" s="162"/>
      <c r="CI257" s="162"/>
      <c r="CJ257" s="162"/>
      <c r="CK257" s="162"/>
      <c r="CL257" s="162"/>
      <c r="CM257" s="162"/>
      <c r="CN257" s="162"/>
      <c r="CO257" s="162"/>
      <c r="CP257" s="162"/>
      <c r="CQ257" s="162"/>
      <c r="CR257" s="162"/>
      <c r="CS257" s="162"/>
      <c r="CT257" s="162"/>
      <c r="CU257" s="162"/>
      <c r="CV257" s="162"/>
      <c r="CW257" s="162"/>
      <c r="CX257" s="162"/>
      <c r="CY257" s="162"/>
      <c r="CZ257" s="162"/>
      <c r="DA257" s="162"/>
      <c r="DB257" s="162"/>
      <c r="DC257" s="162"/>
      <c r="DD257" s="162"/>
      <c r="DE257" s="162"/>
      <c r="DF257" s="162"/>
      <c r="DG257" s="162"/>
      <c r="DH257" s="162"/>
      <c r="DI257" s="162"/>
      <c r="DJ257" s="162"/>
      <c r="DK257" s="162"/>
      <c r="DL257" s="162"/>
      <c r="DM257" s="162"/>
      <c r="DN257" s="162"/>
      <c r="DO257" s="162"/>
      <c r="DP257" s="162"/>
      <c r="DQ257" s="162"/>
      <c r="DR257" s="162"/>
      <c r="DS257" s="162"/>
      <c r="DT257" s="162"/>
      <c r="DU257" s="162"/>
      <c r="DV257" s="162"/>
      <c r="DW257" s="162"/>
      <c r="DX257" s="162"/>
      <c r="DY257" s="162"/>
      <c r="DZ257" s="162"/>
      <c r="EA257" s="162"/>
      <c r="EB257" s="162"/>
      <c r="EC257" s="162"/>
      <c r="ED257" s="162"/>
      <c r="EE257" s="162"/>
      <c r="EF257" s="162"/>
      <c r="EG257" s="162"/>
      <c r="EH257" s="162"/>
      <c r="EI257" s="162"/>
      <c r="EJ257" s="162"/>
      <c r="EK257" s="162"/>
      <c r="EL257" s="162"/>
      <c r="EM257" s="162"/>
      <c r="EN257" s="162"/>
      <c r="EO257" s="162"/>
      <c r="EP257" s="162"/>
      <c r="EQ257" s="162"/>
      <c r="ER257" s="162"/>
      <c r="ES257" s="162"/>
      <c r="ET257" s="162"/>
      <c r="EU257" s="162"/>
      <c r="EV257" s="162"/>
      <c r="EW257" s="162"/>
      <c r="EX257" s="162"/>
      <c r="EY257" s="162"/>
      <c r="EZ257" s="162"/>
      <c r="FA257" s="162"/>
      <c r="FB257" s="162"/>
      <c r="FC257" s="162"/>
      <c r="FD257" s="162"/>
      <c r="FE257" s="162"/>
      <c r="FF257" s="162"/>
      <c r="FG257" s="162"/>
      <c r="FH257" s="162"/>
      <c r="FI257" s="162"/>
      <c r="FJ257" s="162"/>
      <c r="FK257" s="162"/>
      <c r="FL257" s="162"/>
      <c r="FM257" s="162"/>
      <c r="FN257" s="162"/>
      <c r="FO257" s="162"/>
      <c r="FP257" s="162"/>
      <c r="FQ257" s="162"/>
      <c r="FR257" s="162"/>
      <c r="FS257" s="162"/>
      <c r="FT257" s="162"/>
      <c r="FU257" s="162"/>
      <c r="FV257" s="162"/>
      <c r="FW257" s="162"/>
      <c r="FX257" s="162"/>
      <c r="FY257" s="162"/>
      <c r="FZ257" s="162"/>
      <c r="GA257" s="162"/>
      <c r="GB257" s="162"/>
      <c r="GC257" s="162"/>
      <c r="GD257" s="162"/>
      <c r="GE257" s="162"/>
      <c r="GF257" s="162"/>
      <c r="GG257" s="162"/>
      <c r="GH257" s="162"/>
      <c r="GI257" s="162"/>
      <c r="GJ257" s="162"/>
      <c r="GK257" s="162"/>
      <c r="GL257" s="162"/>
      <c r="GM257" s="162"/>
      <c r="GN257" s="162"/>
      <c r="GO257" s="162"/>
      <c r="GP257" s="162"/>
      <c r="GQ257" s="162"/>
      <c r="GR257" s="162"/>
      <c r="GS257" s="162"/>
      <c r="GT257" s="162"/>
      <c r="GU257" s="162"/>
      <c r="GV257" s="162"/>
      <c r="GW257" s="162"/>
      <c r="GX257" s="162"/>
      <c r="GY257" s="162"/>
      <c r="GZ257" s="162"/>
      <c r="HA257" s="162"/>
      <c r="HB257" s="162"/>
      <c r="HC257" s="162"/>
      <c r="HD257" s="162"/>
      <c r="HE257" s="162"/>
      <c r="HF257" s="162"/>
      <c r="HG257" s="162"/>
      <c r="HH257" s="162"/>
      <c r="HI257" s="162"/>
      <c r="HJ257" s="162"/>
      <c r="HK257" s="162"/>
      <c r="HL257" s="162"/>
      <c r="HM257" s="162"/>
      <c r="HN257" s="162"/>
      <c r="HO257" s="162"/>
      <c r="HP257" s="162"/>
      <c r="HQ257" s="162"/>
      <c r="HR257" s="162"/>
      <c r="HS257" s="162"/>
      <c r="HT257" s="162"/>
      <c r="HU257" s="162"/>
      <c r="HV257" s="162"/>
      <c r="HW257" s="162"/>
      <c r="HX257" s="162"/>
      <c r="HY257" s="162"/>
      <c r="HZ257" s="162"/>
      <c r="IA257" s="162"/>
      <c r="IB257" s="162"/>
      <c r="IC257" s="162"/>
      <c r="ID257" s="162"/>
      <c r="IE257" s="162"/>
      <c r="IF257" s="162"/>
      <c r="IG257" s="162"/>
      <c r="IH257" s="162"/>
      <c r="II257" s="162"/>
      <c r="IJ257" s="162"/>
      <c r="IK257" s="162"/>
      <c r="IL257" s="162"/>
    </row>
    <row r="258" spans="1:246" s="125" customFormat="1" ht="30" customHeight="1">
      <c r="A258" s="117">
        <f t="shared" si="6"/>
        <v>106</v>
      </c>
      <c r="B258" s="86" t="s">
        <v>454</v>
      </c>
      <c r="C258" s="88" t="s">
        <v>263</v>
      </c>
      <c r="D258" s="202" t="s">
        <v>60</v>
      </c>
      <c r="E258" s="84">
        <v>650</v>
      </c>
      <c r="F258" s="79">
        <v>450</v>
      </c>
      <c r="G258" s="236" t="s">
        <v>978</v>
      </c>
      <c r="H258" s="101" t="s">
        <v>943</v>
      </c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62"/>
      <c r="U258" s="162"/>
      <c r="V258" s="162"/>
      <c r="W258" s="162"/>
      <c r="X258" s="162"/>
      <c r="Y258" s="162"/>
      <c r="Z258" s="162"/>
      <c r="AA258" s="162"/>
      <c r="AB258" s="162"/>
      <c r="AC258" s="162"/>
      <c r="AD258" s="162"/>
      <c r="AE258" s="162"/>
      <c r="AF258" s="162"/>
      <c r="AG258" s="162"/>
      <c r="AH258" s="162"/>
      <c r="AI258" s="162"/>
      <c r="AJ258" s="162"/>
      <c r="AK258" s="162"/>
      <c r="AL258" s="162"/>
      <c r="AM258" s="162"/>
      <c r="AN258" s="162"/>
      <c r="AO258" s="162"/>
      <c r="AP258" s="162"/>
      <c r="AQ258" s="162"/>
      <c r="AR258" s="162"/>
      <c r="AS258" s="162"/>
      <c r="AT258" s="162"/>
      <c r="AU258" s="162"/>
      <c r="AV258" s="162"/>
      <c r="AW258" s="162"/>
      <c r="AX258" s="162"/>
      <c r="AY258" s="162"/>
      <c r="AZ258" s="162"/>
      <c r="BA258" s="162"/>
      <c r="BB258" s="162"/>
      <c r="BC258" s="162"/>
      <c r="BD258" s="162"/>
      <c r="BE258" s="162"/>
      <c r="BF258" s="162"/>
      <c r="BG258" s="162"/>
      <c r="BH258" s="162"/>
      <c r="BI258" s="162"/>
      <c r="BJ258" s="162"/>
      <c r="BK258" s="162"/>
      <c r="BL258" s="162"/>
      <c r="BM258" s="162"/>
      <c r="BN258" s="162"/>
      <c r="BO258" s="162"/>
      <c r="BP258" s="162"/>
      <c r="BQ258" s="162"/>
      <c r="BR258" s="162"/>
      <c r="BS258" s="162"/>
      <c r="BT258" s="162"/>
      <c r="BU258" s="162"/>
      <c r="BV258" s="162"/>
      <c r="BW258" s="162"/>
      <c r="BX258" s="162"/>
      <c r="BY258" s="162"/>
      <c r="BZ258" s="162"/>
      <c r="CA258" s="162"/>
      <c r="CB258" s="162"/>
      <c r="CC258" s="162"/>
      <c r="CD258" s="162"/>
      <c r="CE258" s="162"/>
      <c r="CF258" s="162"/>
      <c r="CG258" s="162"/>
      <c r="CH258" s="162"/>
      <c r="CI258" s="162"/>
      <c r="CJ258" s="162"/>
      <c r="CK258" s="162"/>
      <c r="CL258" s="162"/>
      <c r="CM258" s="162"/>
      <c r="CN258" s="162"/>
      <c r="CO258" s="162"/>
      <c r="CP258" s="162"/>
      <c r="CQ258" s="162"/>
      <c r="CR258" s="162"/>
      <c r="CS258" s="162"/>
      <c r="CT258" s="162"/>
      <c r="CU258" s="162"/>
      <c r="CV258" s="162"/>
      <c r="CW258" s="162"/>
      <c r="CX258" s="162"/>
      <c r="CY258" s="162"/>
      <c r="CZ258" s="162"/>
      <c r="DA258" s="162"/>
      <c r="DB258" s="162"/>
      <c r="DC258" s="162"/>
      <c r="DD258" s="162"/>
      <c r="DE258" s="162"/>
      <c r="DF258" s="162"/>
      <c r="DG258" s="162"/>
      <c r="DH258" s="162"/>
      <c r="DI258" s="162"/>
      <c r="DJ258" s="162"/>
      <c r="DK258" s="162"/>
      <c r="DL258" s="162"/>
      <c r="DM258" s="162"/>
      <c r="DN258" s="162"/>
      <c r="DO258" s="162"/>
      <c r="DP258" s="162"/>
      <c r="DQ258" s="162"/>
      <c r="DR258" s="162"/>
      <c r="DS258" s="162"/>
      <c r="DT258" s="162"/>
      <c r="DU258" s="162"/>
      <c r="DV258" s="162"/>
      <c r="DW258" s="162"/>
      <c r="DX258" s="162"/>
      <c r="DY258" s="162"/>
      <c r="DZ258" s="162"/>
      <c r="EA258" s="162"/>
      <c r="EB258" s="162"/>
      <c r="EC258" s="162"/>
      <c r="ED258" s="162"/>
      <c r="EE258" s="162"/>
      <c r="EF258" s="162"/>
      <c r="EG258" s="162"/>
      <c r="EH258" s="162"/>
      <c r="EI258" s="162"/>
      <c r="EJ258" s="162"/>
      <c r="EK258" s="162"/>
      <c r="EL258" s="162"/>
      <c r="EM258" s="162"/>
      <c r="EN258" s="162"/>
      <c r="EO258" s="162"/>
      <c r="EP258" s="162"/>
      <c r="EQ258" s="162"/>
      <c r="ER258" s="162"/>
      <c r="ES258" s="162"/>
      <c r="ET258" s="162"/>
      <c r="EU258" s="162"/>
      <c r="EV258" s="162"/>
      <c r="EW258" s="162"/>
      <c r="EX258" s="162"/>
      <c r="EY258" s="162"/>
      <c r="EZ258" s="162"/>
      <c r="FA258" s="162"/>
      <c r="FB258" s="162"/>
      <c r="FC258" s="162"/>
      <c r="FD258" s="162"/>
      <c r="FE258" s="162"/>
      <c r="FF258" s="162"/>
      <c r="FG258" s="162"/>
      <c r="FH258" s="162"/>
      <c r="FI258" s="162"/>
      <c r="FJ258" s="162"/>
      <c r="FK258" s="162"/>
      <c r="FL258" s="162"/>
      <c r="FM258" s="162"/>
      <c r="FN258" s="162"/>
      <c r="FO258" s="162"/>
      <c r="FP258" s="162"/>
      <c r="FQ258" s="162"/>
      <c r="FR258" s="162"/>
      <c r="FS258" s="162"/>
      <c r="FT258" s="162"/>
      <c r="FU258" s="162"/>
      <c r="FV258" s="162"/>
      <c r="FW258" s="162"/>
      <c r="FX258" s="162"/>
      <c r="FY258" s="162"/>
      <c r="FZ258" s="162"/>
      <c r="GA258" s="162"/>
      <c r="GB258" s="162"/>
      <c r="GC258" s="162"/>
      <c r="GD258" s="162"/>
      <c r="GE258" s="162"/>
      <c r="GF258" s="162"/>
      <c r="GG258" s="162"/>
      <c r="GH258" s="162"/>
      <c r="GI258" s="162"/>
      <c r="GJ258" s="162"/>
      <c r="GK258" s="162"/>
      <c r="GL258" s="162"/>
      <c r="GM258" s="162"/>
      <c r="GN258" s="162"/>
      <c r="GO258" s="162"/>
      <c r="GP258" s="162"/>
      <c r="GQ258" s="162"/>
      <c r="GR258" s="162"/>
      <c r="GS258" s="162"/>
      <c r="GT258" s="162"/>
      <c r="GU258" s="162"/>
      <c r="GV258" s="162"/>
      <c r="GW258" s="162"/>
      <c r="GX258" s="162"/>
      <c r="GY258" s="162"/>
      <c r="GZ258" s="162"/>
      <c r="HA258" s="162"/>
      <c r="HB258" s="162"/>
      <c r="HC258" s="162"/>
      <c r="HD258" s="162"/>
      <c r="HE258" s="162"/>
      <c r="HF258" s="162"/>
      <c r="HG258" s="162"/>
      <c r="HH258" s="162"/>
      <c r="HI258" s="162"/>
      <c r="HJ258" s="162"/>
      <c r="HK258" s="162"/>
      <c r="HL258" s="162"/>
      <c r="HM258" s="162"/>
      <c r="HN258" s="162"/>
      <c r="HO258" s="162"/>
      <c r="HP258" s="162"/>
      <c r="HQ258" s="162"/>
      <c r="HR258" s="162"/>
      <c r="HS258" s="162"/>
      <c r="HT258" s="162"/>
      <c r="HU258" s="162"/>
      <c r="HV258" s="162"/>
      <c r="HW258" s="162"/>
      <c r="HX258" s="162"/>
      <c r="HY258" s="162"/>
      <c r="HZ258" s="162"/>
      <c r="IA258" s="162"/>
      <c r="IB258" s="162"/>
      <c r="IC258" s="162"/>
      <c r="ID258" s="162"/>
      <c r="IE258" s="162"/>
      <c r="IF258" s="162"/>
      <c r="IG258" s="162"/>
      <c r="IH258" s="162"/>
      <c r="II258" s="162"/>
      <c r="IJ258" s="162"/>
      <c r="IK258" s="162"/>
      <c r="IL258" s="162"/>
    </row>
    <row r="259" spans="1:246" s="125" customFormat="1" ht="30" customHeight="1">
      <c r="A259" s="117">
        <f t="shared" si="6"/>
        <v>107</v>
      </c>
      <c r="B259" s="86" t="s">
        <v>455</v>
      </c>
      <c r="C259" s="88" t="s">
        <v>263</v>
      </c>
      <c r="D259" s="202" t="s">
        <v>60</v>
      </c>
      <c r="E259" s="84">
        <v>700</v>
      </c>
      <c r="F259" s="80">
        <v>500</v>
      </c>
      <c r="G259" s="236" t="s">
        <v>978</v>
      </c>
      <c r="H259" s="101" t="s">
        <v>943</v>
      </c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62"/>
      <c r="U259" s="162"/>
      <c r="V259" s="162"/>
      <c r="W259" s="162"/>
      <c r="X259" s="162"/>
      <c r="Y259" s="162"/>
      <c r="Z259" s="162"/>
      <c r="AA259" s="162"/>
      <c r="AB259" s="162"/>
      <c r="AC259" s="162"/>
      <c r="AD259" s="162"/>
      <c r="AE259" s="162"/>
      <c r="AF259" s="162"/>
      <c r="AG259" s="162"/>
      <c r="AH259" s="162"/>
      <c r="AI259" s="162"/>
      <c r="AJ259" s="162"/>
      <c r="AK259" s="162"/>
      <c r="AL259" s="162"/>
      <c r="AM259" s="162"/>
      <c r="AN259" s="162"/>
      <c r="AO259" s="162"/>
      <c r="AP259" s="162"/>
      <c r="AQ259" s="162"/>
      <c r="AR259" s="162"/>
      <c r="AS259" s="162"/>
      <c r="AT259" s="162"/>
      <c r="AU259" s="162"/>
      <c r="AV259" s="162"/>
      <c r="AW259" s="162"/>
      <c r="AX259" s="162"/>
      <c r="AY259" s="162"/>
      <c r="AZ259" s="162"/>
      <c r="BA259" s="162"/>
      <c r="BB259" s="162"/>
      <c r="BC259" s="162"/>
      <c r="BD259" s="162"/>
      <c r="BE259" s="162"/>
      <c r="BF259" s="162"/>
      <c r="BG259" s="162"/>
      <c r="BH259" s="162"/>
      <c r="BI259" s="162"/>
      <c r="BJ259" s="162"/>
      <c r="BK259" s="162"/>
      <c r="BL259" s="162"/>
      <c r="BM259" s="162"/>
      <c r="BN259" s="162"/>
      <c r="BO259" s="162"/>
      <c r="BP259" s="162"/>
      <c r="BQ259" s="162"/>
      <c r="BR259" s="162"/>
      <c r="BS259" s="162"/>
      <c r="BT259" s="162"/>
      <c r="BU259" s="162"/>
      <c r="BV259" s="162"/>
      <c r="BW259" s="162"/>
      <c r="BX259" s="162"/>
      <c r="BY259" s="162"/>
      <c r="BZ259" s="162"/>
      <c r="CA259" s="162"/>
      <c r="CB259" s="162"/>
      <c r="CC259" s="162"/>
      <c r="CD259" s="162"/>
      <c r="CE259" s="162"/>
      <c r="CF259" s="162"/>
      <c r="CG259" s="162"/>
      <c r="CH259" s="162"/>
      <c r="CI259" s="162"/>
      <c r="CJ259" s="162"/>
      <c r="CK259" s="162"/>
      <c r="CL259" s="162"/>
      <c r="CM259" s="162"/>
      <c r="CN259" s="162"/>
      <c r="CO259" s="162"/>
      <c r="CP259" s="162"/>
      <c r="CQ259" s="162"/>
      <c r="CR259" s="162"/>
      <c r="CS259" s="162"/>
      <c r="CT259" s="162"/>
      <c r="CU259" s="162"/>
      <c r="CV259" s="162"/>
      <c r="CW259" s="162"/>
      <c r="CX259" s="162"/>
      <c r="CY259" s="162"/>
      <c r="CZ259" s="162"/>
      <c r="DA259" s="162"/>
      <c r="DB259" s="162"/>
      <c r="DC259" s="162"/>
      <c r="DD259" s="162"/>
      <c r="DE259" s="162"/>
      <c r="DF259" s="162"/>
      <c r="DG259" s="162"/>
      <c r="DH259" s="162"/>
      <c r="DI259" s="162"/>
      <c r="DJ259" s="162"/>
      <c r="DK259" s="162"/>
      <c r="DL259" s="162"/>
      <c r="DM259" s="162"/>
      <c r="DN259" s="162"/>
      <c r="DO259" s="162"/>
      <c r="DP259" s="162"/>
      <c r="DQ259" s="162"/>
      <c r="DR259" s="162"/>
      <c r="DS259" s="162"/>
      <c r="DT259" s="162"/>
      <c r="DU259" s="162"/>
      <c r="DV259" s="162"/>
      <c r="DW259" s="162"/>
      <c r="DX259" s="162"/>
      <c r="DY259" s="162"/>
      <c r="DZ259" s="162"/>
      <c r="EA259" s="162"/>
      <c r="EB259" s="162"/>
      <c r="EC259" s="162"/>
      <c r="ED259" s="162"/>
      <c r="EE259" s="162"/>
      <c r="EF259" s="162"/>
      <c r="EG259" s="162"/>
      <c r="EH259" s="162"/>
      <c r="EI259" s="162"/>
      <c r="EJ259" s="162"/>
      <c r="EK259" s="162"/>
      <c r="EL259" s="162"/>
      <c r="EM259" s="162"/>
      <c r="EN259" s="162"/>
      <c r="EO259" s="162"/>
      <c r="EP259" s="162"/>
      <c r="EQ259" s="162"/>
      <c r="ER259" s="162"/>
      <c r="ES259" s="162"/>
      <c r="ET259" s="162"/>
      <c r="EU259" s="162"/>
      <c r="EV259" s="162"/>
      <c r="EW259" s="162"/>
      <c r="EX259" s="162"/>
      <c r="EY259" s="162"/>
      <c r="EZ259" s="162"/>
      <c r="FA259" s="162"/>
      <c r="FB259" s="162"/>
      <c r="FC259" s="162"/>
      <c r="FD259" s="162"/>
      <c r="FE259" s="162"/>
      <c r="FF259" s="162"/>
      <c r="FG259" s="162"/>
      <c r="FH259" s="162"/>
      <c r="FI259" s="162"/>
      <c r="FJ259" s="162"/>
      <c r="FK259" s="162"/>
      <c r="FL259" s="162"/>
      <c r="FM259" s="162"/>
      <c r="FN259" s="162"/>
      <c r="FO259" s="162"/>
      <c r="FP259" s="162"/>
      <c r="FQ259" s="162"/>
      <c r="FR259" s="162"/>
      <c r="FS259" s="162"/>
      <c r="FT259" s="162"/>
      <c r="FU259" s="162"/>
      <c r="FV259" s="162"/>
      <c r="FW259" s="162"/>
      <c r="FX259" s="162"/>
      <c r="FY259" s="162"/>
      <c r="FZ259" s="162"/>
      <c r="GA259" s="162"/>
      <c r="GB259" s="162"/>
      <c r="GC259" s="162"/>
      <c r="GD259" s="162"/>
      <c r="GE259" s="162"/>
      <c r="GF259" s="162"/>
      <c r="GG259" s="162"/>
      <c r="GH259" s="162"/>
      <c r="GI259" s="162"/>
      <c r="GJ259" s="162"/>
      <c r="GK259" s="162"/>
      <c r="GL259" s="162"/>
      <c r="GM259" s="162"/>
      <c r="GN259" s="162"/>
      <c r="GO259" s="162"/>
      <c r="GP259" s="162"/>
      <c r="GQ259" s="162"/>
      <c r="GR259" s="162"/>
      <c r="GS259" s="162"/>
      <c r="GT259" s="162"/>
      <c r="GU259" s="162"/>
      <c r="GV259" s="162"/>
      <c r="GW259" s="162"/>
      <c r="GX259" s="162"/>
      <c r="GY259" s="162"/>
      <c r="GZ259" s="162"/>
      <c r="HA259" s="162"/>
      <c r="HB259" s="162"/>
      <c r="HC259" s="162"/>
      <c r="HD259" s="162"/>
      <c r="HE259" s="162"/>
      <c r="HF259" s="162"/>
      <c r="HG259" s="162"/>
      <c r="HH259" s="162"/>
      <c r="HI259" s="162"/>
      <c r="HJ259" s="162"/>
      <c r="HK259" s="162"/>
      <c r="HL259" s="162"/>
      <c r="HM259" s="162"/>
      <c r="HN259" s="162"/>
      <c r="HO259" s="162"/>
      <c r="HP259" s="162"/>
      <c r="HQ259" s="162"/>
      <c r="HR259" s="162"/>
      <c r="HS259" s="162"/>
      <c r="HT259" s="162"/>
      <c r="HU259" s="162"/>
      <c r="HV259" s="162"/>
      <c r="HW259" s="162"/>
      <c r="HX259" s="162"/>
      <c r="HY259" s="162"/>
      <c r="HZ259" s="162"/>
      <c r="IA259" s="162"/>
      <c r="IB259" s="162"/>
      <c r="IC259" s="162"/>
      <c r="ID259" s="162"/>
      <c r="IE259" s="162"/>
      <c r="IF259" s="162"/>
      <c r="IG259" s="162"/>
      <c r="IH259" s="162"/>
      <c r="II259" s="162"/>
      <c r="IJ259" s="162"/>
      <c r="IK259" s="162"/>
      <c r="IL259" s="162"/>
    </row>
    <row r="260" spans="1:246" s="125" customFormat="1" ht="30" customHeight="1">
      <c r="A260" s="117">
        <f t="shared" si="6"/>
        <v>108</v>
      </c>
      <c r="B260" s="86" t="s">
        <v>710</v>
      </c>
      <c r="C260" s="88" t="s">
        <v>263</v>
      </c>
      <c r="D260" s="202" t="s">
        <v>60</v>
      </c>
      <c r="E260" s="84">
        <v>700</v>
      </c>
      <c r="F260" s="80">
        <v>500</v>
      </c>
      <c r="G260" s="236" t="s">
        <v>978</v>
      </c>
      <c r="H260" s="101" t="s">
        <v>943</v>
      </c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62"/>
      <c r="U260" s="162"/>
      <c r="V260" s="162"/>
      <c r="W260" s="162"/>
      <c r="X260" s="162"/>
      <c r="Y260" s="162"/>
      <c r="Z260" s="162"/>
      <c r="AA260" s="162"/>
      <c r="AB260" s="162"/>
      <c r="AC260" s="162"/>
      <c r="AD260" s="162"/>
      <c r="AE260" s="162"/>
      <c r="AF260" s="162"/>
      <c r="AG260" s="162"/>
      <c r="AH260" s="162"/>
      <c r="AI260" s="162"/>
      <c r="AJ260" s="162"/>
      <c r="AK260" s="162"/>
      <c r="AL260" s="162"/>
      <c r="AM260" s="162"/>
      <c r="AN260" s="162"/>
      <c r="AO260" s="162"/>
      <c r="AP260" s="162"/>
      <c r="AQ260" s="162"/>
      <c r="AR260" s="162"/>
      <c r="AS260" s="162"/>
      <c r="AT260" s="162"/>
      <c r="AU260" s="162"/>
      <c r="AV260" s="162"/>
      <c r="AW260" s="162"/>
      <c r="AX260" s="162"/>
      <c r="AY260" s="162"/>
      <c r="AZ260" s="162"/>
      <c r="BA260" s="162"/>
      <c r="BB260" s="162"/>
      <c r="BC260" s="162"/>
      <c r="BD260" s="162"/>
      <c r="BE260" s="162"/>
      <c r="BF260" s="162"/>
      <c r="BG260" s="162"/>
      <c r="BH260" s="162"/>
      <c r="BI260" s="162"/>
      <c r="BJ260" s="162"/>
      <c r="BK260" s="162"/>
      <c r="BL260" s="162"/>
      <c r="BM260" s="162"/>
      <c r="BN260" s="162"/>
      <c r="BO260" s="162"/>
      <c r="BP260" s="162"/>
      <c r="BQ260" s="162"/>
      <c r="BR260" s="162"/>
      <c r="BS260" s="162"/>
      <c r="BT260" s="162"/>
      <c r="BU260" s="162"/>
      <c r="BV260" s="162"/>
      <c r="BW260" s="162"/>
      <c r="BX260" s="162"/>
      <c r="BY260" s="162"/>
      <c r="BZ260" s="162"/>
      <c r="CA260" s="162"/>
      <c r="CB260" s="162"/>
      <c r="CC260" s="162"/>
      <c r="CD260" s="162"/>
      <c r="CE260" s="162"/>
      <c r="CF260" s="162"/>
      <c r="CG260" s="162"/>
      <c r="CH260" s="162"/>
      <c r="CI260" s="162"/>
      <c r="CJ260" s="162"/>
      <c r="CK260" s="162"/>
      <c r="CL260" s="162"/>
      <c r="CM260" s="162"/>
      <c r="CN260" s="162"/>
      <c r="CO260" s="162"/>
      <c r="CP260" s="162"/>
      <c r="CQ260" s="162"/>
      <c r="CR260" s="162"/>
      <c r="CS260" s="162"/>
      <c r="CT260" s="162"/>
      <c r="CU260" s="162"/>
      <c r="CV260" s="162"/>
      <c r="CW260" s="162"/>
      <c r="CX260" s="162"/>
      <c r="CY260" s="162"/>
      <c r="CZ260" s="162"/>
      <c r="DA260" s="162"/>
      <c r="DB260" s="162"/>
      <c r="DC260" s="162"/>
      <c r="DD260" s="162"/>
      <c r="DE260" s="162"/>
      <c r="DF260" s="162"/>
      <c r="DG260" s="162"/>
      <c r="DH260" s="162"/>
      <c r="DI260" s="162"/>
      <c r="DJ260" s="162"/>
      <c r="DK260" s="162"/>
      <c r="DL260" s="162"/>
      <c r="DM260" s="162"/>
      <c r="DN260" s="162"/>
      <c r="DO260" s="162"/>
      <c r="DP260" s="162"/>
      <c r="DQ260" s="162"/>
      <c r="DR260" s="162"/>
      <c r="DS260" s="162"/>
      <c r="DT260" s="162"/>
      <c r="DU260" s="162"/>
      <c r="DV260" s="162"/>
      <c r="DW260" s="162"/>
      <c r="DX260" s="162"/>
      <c r="DY260" s="162"/>
      <c r="DZ260" s="162"/>
      <c r="EA260" s="162"/>
      <c r="EB260" s="162"/>
      <c r="EC260" s="162"/>
      <c r="ED260" s="162"/>
      <c r="EE260" s="162"/>
      <c r="EF260" s="162"/>
      <c r="EG260" s="162"/>
      <c r="EH260" s="162"/>
      <c r="EI260" s="162"/>
      <c r="EJ260" s="162"/>
      <c r="EK260" s="162"/>
      <c r="EL260" s="162"/>
      <c r="EM260" s="162"/>
      <c r="EN260" s="162"/>
      <c r="EO260" s="162"/>
      <c r="EP260" s="162"/>
      <c r="EQ260" s="162"/>
      <c r="ER260" s="162"/>
      <c r="ES260" s="162"/>
      <c r="ET260" s="162"/>
      <c r="EU260" s="162"/>
      <c r="EV260" s="162"/>
      <c r="EW260" s="162"/>
      <c r="EX260" s="162"/>
      <c r="EY260" s="162"/>
      <c r="EZ260" s="162"/>
      <c r="FA260" s="162"/>
      <c r="FB260" s="162"/>
      <c r="FC260" s="162"/>
      <c r="FD260" s="162"/>
      <c r="FE260" s="162"/>
      <c r="FF260" s="162"/>
      <c r="FG260" s="162"/>
      <c r="FH260" s="162"/>
      <c r="FI260" s="162"/>
      <c r="FJ260" s="162"/>
      <c r="FK260" s="162"/>
      <c r="FL260" s="162"/>
      <c r="FM260" s="162"/>
      <c r="FN260" s="162"/>
      <c r="FO260" s="162"/>
      <c r="FP260" s="162"/>
      <c r="FQ260" s="162"/>
      <c r="FR260" s="162"/>
      <c r="FS260" s="162"/>
      <c r="FT260" s="162"/>
      <c r="FU260" s="162"/>
      <c r="FV260" s="162"/>
      <c r="FW260" s="162"/>
      <c r="FX260" s="162"/>
      <c r="FY260" s="162"/>
      <c r="FZ260" s="162"/>
      <c r="GA260" s="162"/>
      <c r="GB260" s="162"/>
      <c r="GC260" s="162"/>
      <c r="GD260" s="162"/>
      <c r="GE260" s="162"/>
      <c r="GF260" s="162"/>
      <c r="GG260" s="162"/>
      <c r="GH260" s="162"/>
      <c r="GI260" s="162"/>
      <c r="GJ260" s="162"/>
      <c r="GK260" s="162"/>
      <c r="GL260" s="162"/>
      <c r="GM260" s="162"/>
      <c r="GN260" s="162"/>
      <c r="GO260" s="162"/>
      <c r="GP260" s="162"/>
      <c r="GQ260" s="162"/>
      <c r="GR260" s="162"/>
      <c r="GS260" s="162"/>
      <c r="GT260" s="162"/>
      <c r="GU260" s="162"/>
      <c r="GV260" s="162"/>
      <c r="GW260" s="162"/>
      <c r="GX260" s="162"/>
      <c r="GY260" s="162"/>
      <c r="GZ260" s="162"/>
      <c r="HA260" s="162"/>
      <c r="HB260" s="162"/>
      <c r="HC260" s="162"/>
      <c r="HD260" s="162"/>
      <c r="HE260" s="162"/>
      <c r="HF260" s="162"/>
      <c r="HG260" s="162"/>
      <c r="HH260" s="162"/>
      <c r="HI260" s="162"/>
      <c r="HJ260" s="162"/>
      <c r="HK260" s="162"/>
      <c r="HL260" s="162"/>
      <c r="HM260" s="162"/>
      <c r="HN260" s="162"/>
      <c r="HO260" s="162"/>
      <c r="HP260" s="162"/>
      <c r="HQ260" s="162"/>
      <c r="HR260" s="162"/>
      <c r="HS260" s="162"/>
      <c r="HT260" s="162"/>
      <c r="HU260" s="162"/>
      <c r="HV260" s="162"/>
      <c r="HW260" s="162"/>
      <c r="HX260" s="162"/>
      <c r="HY260" s="162"/>
      <c r="HZ260" s="162"/>
      <c r="IA260" s="162"/>
      <c r="IB260" s="162"/>
      <c r="IC260" s="162"/>
      <c r="ID260" s="162"/>
      <c r="IE260" s="162"/>
      <c r="IF260" s="162"/>
      <c r="IG260" s="162"/>
      <c r="IH260" s="162"/>
      <c r="II260" s="162"/>
      <c r="IJ260" s="162"/>
      <c r="IK260" s="162"/>
      <c r="IL260" s="162"/>
    </row>
    <row r="261" spans="1:246" s="125" customFormat="1" ht="54.75" customHeight="1">
      <c r="A261" s="117">
        <f t="shared" si="6"/>
        <v>109</v>
      </c>
      <c r="B261" s="159" t="s">
        <v>456</v>
      </c>
      <c r="C261" s="88" t="s">
        <v>263</v>
      </c>
      <c r="D261" s="87" t="s">
        <v>188</v>
      </c>
      <c r="E261" s="84">
        <v>830</v>
      </c>
      <c r="F261" s="80">
        <v>550</v>
      </c>
      <c r="G261" s="236" t="s">
        <v>645</v>
      </c>
      <c r="H261" s="91" t="s">
        <v>942</v>
      </c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62"/>
      <c r="U261" s="162"/>
      <c r="V261" s="162"/>
      <c r="W261" s="162"/>
      <c r="X261" s="162"/>
      <c r="Y261" s="162"/>
      <c r="Z261" s="162"/>
      <c r="AA261" s="162"/>
      <c r="AB261" s="162"/>
      <c r="AC261" s="162"/>
      <c r="AD261" s="162"/>
      <c r="AE261" s="162"/>
      <c r="AF261" s="162"/>
      <c r="AG261" s="162"/>
      <c r="AH261" s="162"/>
      <c r="AI261" s="162"/>
      <c r="AJ261" s="162"/>
      <c r="AK261" s="162"/>
      <c r="AL261" s="162"/>
      <c r="AM261" s="162"/>
      <c r="AN261" s="162"/>
      <c r="AO261" s="162"/>
      <c r="AP261" s="162"/>
      <c r="AQ261" s="162"/>
      <c r="AR261" s="162"/>
      <c r="AS261" s="162"/>
      <c r="AT261" s="162"/>
      <c r="AU261" s="162"/>
      <c r="AV261" s="162"/>
      <c r="AW261" s="162"/>
      <c r="AX261" s="162"/>
      <c r="AY261" s="162"/>
      <c r="AZ261" s="162"/>
      <c r="BA261" s="162"/>
      <c r="BB261" s="162"/>
      <c r="BC261" s="162"/>
      <c r="BD261" s="162"/>
      <c r="BE261" s="162"/>
      <c r="BF261" s="162"/>
      <c r="BG261" s="162"/>
      <c r="BH261" s="162"/>
      <c r="BI261" s="162"/>
      <c r="BJ261" s="162"/>
      <c r="BK261" s="162"/>
      <c r="BL261" s="162"/>
      <c r="BM261" s="162"/>
      <c r="BN261" s="162"/>
      <c r="BO261" s="162"/>
      <c r="BP261" s="162"/>
      <c r="BQ261" s="162"/>
      <c r="BR261" s="162"/>
      <c r="BS261" s="162"/>
      <c r="BT261" s="162"/>
      <c r="BU261" s="162"/>
      <c r="BV261" s="162"/>
      <c r="BW261" s="162"/>
      <c r="BX261" s="162"/>
      <c r="BY261" s="162"/>
      <c r="BZ261" s="162"/>
      <c r="CA261" s="162"/>
      <c r="CB261" s="162"/>
      <c r="CC261" s="162"/>
      <c r="CD261" s="162"/>
      <c r="CE261" s="162"/>
      <c r="CF261" s="162"/>
      <c r="CG261" s="162"/>
      <c r="CH261" s="162"/>
      <c r="CI261" s="162"/>
      <c r="CJ261" s="162"/>
      <c r="CK261" s="162"/>
      <c r="CL261" s="162"/>
      <c r="CM261" s="162"/>
      <c r="CN261" s="162"/>
      <c r="CO261" s="162"/>
      <c r="CP261" s="162"/>
      <c r="CQ261" s="162"/>
      <c r="CR261" s="162"/>
      <c r="CS261" s="162"/>
      <c r="CT261" s="162"/>
      <c r="CU261" s="162"/>
      <c r="CV261" s="162"/>
      <c r="CW261" s="162"/>
      <c r="CX261" s="162"/>
      <c r="CY261" s="162"/>
      <c r="CZ261" s="162"/>
      <c r="DA261" s="162"/>
      <c r="DB261" s="162"/>
      <c r="DC261" s="162"/>
      <c r="DD261" s="162"/>
      <c r="DE261" s="162"/>
      <c r="DF261" s="162"/>
      <c r="DG261" s="162"/>
      <c r="DH261" s="162"/>
      <c r="DI261" s="162"/>
      <c r="DJ261" s="162"/>
      <c r="DK261" s="162"/>
      <c r="DL261" s="162"/>
      <c r="DM261" s="162"/>
      <c r="DN261" s="162"/>
      <c r="DO261" s="162"/>
      <c r="DP261" s="162"/>
      <c r="DQ261" s="162"/>
      <c r="DR261" s="162"/>
      <c r="DS261" s="162"/>
      <c r="DT261" s="162"/>
      <c r="DU261" s="162"/>
      <c r="DV261" s="162"/>
      <c r="DW261" s="162"/>
      <c r="DX261" s="162"/>
      <c r="DY261" s="162"/>
      <c r="DZ261" s="162"/>
      <c r="EA261" s="162"/>
      <c r="EB261" s="162"/>
      <c r="EC261" s="162"/>
      <c r="ED261" s="162"/>
      <c r="EE261" s="162"/>
      <c r="EF261" s="162"/>
      <c r="EG261" s="162"/>
      <c r="EH261" s="162"/>
      <c r="EI261" s="162"/>
      <c r="EJ261" s="162"/>
      <c r="EK261" s="162"/>
      <c r="EL261" s="162"/>
      <c r="EM261" s="162"/>
      <c r="EN261" s="162"/>
      <c r="EO261" s="162"/>
      <c r="EP261" s="162"/>
      <c r="EQ261" s="162"/>
      <c r="ER261" s="162"/>
      <c r="ES261" s="162"/>
      <c r="ET261" s="162"/>
      <c r="EU261" s="162"/>
      <c r="EV261" s="162"/>
      <c r="EW261" s="162"/>
      <c r="EX261" s="162"/>
      <c r="EY261" s="162"/>
      <c r="EZ261" s="162"/>
      <c r="FA261" s="162"/>
      <c r="FB261" s="162"/>
      <c r="FC261" s="162"/>
      <c r="FD261" s="162"/>
      <c r="FE261" s="162"/>
      <c r="FF261" s="162"/>
      <c r="FG261" s="162"/>
      <c r="FH261" s="162"/>
      <c r="FI261" s="162"/>
      <c r="FJ261" s="162"/>
      <c r="FK261" s="162"/>
      <c r="FL261" s="162"/>
      <c r="FM261" s="162"/>
      <c r="FN261" s="162"/>
      <c r="FO261" s="162"/>
      <c r="FP261" s="162"/>
      <c r="FQ261" s="162"/>
      <c r="FR261" s="162"/>
      <c r="FS261" s="162"/>
      <c r="FT261" s="162"/>
      <c r="FU261" s="162"/>
      <c r="FV261" s="162"/>
      <c r="FW261" s="162"/>
      <c r="FX261" s="162"/>
      <c r="FY261" s="162"/>
      <c r="FZ261" s="162"/>
      <c r="GA261" s="162"/>
      <c r="GB261" s="162"/>
      <c r="GC261" s="162"/>
      <c r="GD261" s="162"/>
      <c r="GE261" s="162"/>
      <c r="GF261" s="162"/>
      <c r="GG261" s="162"/>
      <c r="GH261" s="162"/>
      <c r="GI261" s="162"/>
      <c r="GJ261" s="162"/>
      <c r="GK261" s="162"/>
      <c r="GL261" s="162"/>
      <c r="GM261" s="162"/>
      <c r="GN261" s="162"/>
      <c r="GO261" s="162"/>
      <c r="GP261" s="162"/>
      <c r="GQ261" s="162"/>
      <c r="GR261" s="162"/>
      <c r="GS261" s="162"/>
      <c r="GT261" s="162"/>
      <c r="GU261" s="162"/>
      <c r="GV261" s="162"/>
      <c r="GW261" s="162"/>
      <c r="GX261" s="162"/>
      <c r="GY261" s="162"/>
      <c r="GZ261" s="162"/>
      <c r="HA261" s="162"/>
      <c r="HB261" s="162"/>
      <c r="HC261" s="162"/>
      <c r="HD261" s="162"/>
      <c r="HE261" s="162"/>
      <c r="HF261" s="162"/>
      <c r="HG261" s="162"/>
      <c r="HH261" s="162"/>
      <c r="HI261" s="162"/>
      <c r="HJ261" s="162"/>
      <c r="HK261" s="162"/>
      <c r="HL261" s="162"/>
      <c r="HM261" s="162"/>
      <c r="HN261" s="162"/>
      <c r="HO261" s="162"/>
      <c r="HP261" s="162"/>
      <c r="HQ261" s="162"/>
      <c r="HR261" s="162"/>
      <c r="HS261" s="162"/>
      <c r="HT261" s="162"/>
      <c r="HU261" s="162"/>
      <c r="HV261" s="162"/>
      <c r="HW261" s="162"/>
      <c r="HX261" s="162"/>
      <c r="HY261" s="162"/>
      <c r="HZ261" s="162"/>
      <c r="IA261" s="162"/>
      <c r="IB261" s="162"/>
      <c r="IC261" s="162"/>
      <c r="ID261" s="162"/>
      <c r="IE261" s="162"/>
      <c r="IF261" s="162"/>
      <c r="IG261" s="162"/>
      <c r="IH261" s="162"/>
      <c r="II261" s="162"/>
      <c r="IJ261" s="162"/>
      <c r="IK261" s="162"/>
      <c r="IL261" s="162"/>
    </row>
    <row r="262" spans="1:246" s="125" customFormat="1" ht="52.5" customHeight="1">
      <c r="A262" s="117">
        <f t="shared" si="6"/>
        <v>110</v>
      </c>
      <c r="B262" s="159" t="s">
        <v>457</v>
      </c>
      <c r="C262" s="88" t="s">
        <v>263</v>
      </c>
      <c r="D262" s="87" t="s">
        <v>188</v>
      </c>
      <c r="E262" s="84">
        <v>830</v>
      </c>
      <c r="F262" s="80">
        <v>550</v>
      </c>
      <c r="G262" s="236" t="s">
        <v>645</v>
      </c>
      <c r="H262" s="91" t="s">
        <v>942</v>
      </c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62"/>
      <c r="U262" s="162"/>
      <c r="V262" s="162"/>
      <c r="W262" s="162"/>
      <c r="X262" s="162"/>
      <c r="Y262" s="162"/>
      <c r="Z262" s="162"/>
      <c r="AA262" s="162"/>
      <c r="AB262" s="162"/>
      <c r="AC262" s="162"/>
      <c r="AD262" s="162"/>
      <c r="AE262" s="162"/>
      <c r="AF262" s="162"/>
      <c r="AG262" s="162"/>
      <c r="AH262" s="162"/>
      <c r="AI262" s="162"/>
      <c r="AJ262" s="162"/>
      <c r="AK262" s="162"/>
      <c r="AL262" s="162"/>
      <c r="AM262" s="162"/>
      <c r="AN262" s="162"/>
      <c r="AO262" s="162"/>
      <c r="AP262" s="162"/>
      <c r="AQ262" s="162"/>
      <c r="AR262" s="162"/>
      <c r="AS262" s="162"/>
      <c r="AT262" s="162"/>
      <c r="AU262" s="162"/>
      <c r="AV262" s="162"/>
      <c r="AW262" s="162"/>
      <c r="AX262" s="162"/>
      <c r="AY262" s="162"/>
      <c r="AZ262" s="162"/>
      <c r="BA262" s="162"/>
      <c r="BB262" s="162"/>
      <c r="BC262" s="162"/>
      <c r="BD262" s="162"/>
      <c r="BE262" s="162"/>
      <c r="BF262" s="162"/>
      <c r="BG262" s="162"/>
      <c r="BH262" s="162"/>
      <c r="BI262" s="162"/>
      <c r="BJ262" s="162"/>
      <c r="BK262" s="162"/>
      <c r="BL262" s="162"/>
      <c r="BM262" s="162"/>
      <c r="BN262" s="162"/>
      <c r="BO262" s="162"/>
      <c r="BP262" s="162"/>
      <c r="BQ262" s="162"/>
      <c r="BR262" s="162"/>
      <c r="BS262" s="162"/>
      <c r="BT262" s="162"/>
      <c r="BU262" s="162"/>
      <c r="BV262" s="162"/>
      <c r="BW262" s="162"/>
      <c r="BX262" s="162"/>
      <c r="BY262" s="162"/>
      <c r="BZ262" s="162"/>
      <c r="CA262" s="162"/>
      <c r="CB262" s="162"/>
      <c r="CC262" s="162"/>
      <c r="CD262" s="162"/>
      <c r="CE262" s="162"/>
      <c r="CF262" s="162"/>
      <c r="CG262" s="162"/>
      <c r="CH262" s="162"/>
      <c r="CI262" s="162"/>
      <c r="CJ262" s="162"/>
      <c r="CK262" s="162"/>
      <c r="CL262" s="162"/>
      <c r="CM262" s="162"/>
      <c r="CN262" s="162"/>
      <c r="CO262" s="162"/>
      <c r="CP262" s="162"/>
      <c r="CQ262" s="162"/>
      <c r="CR262" s="162"/>
      <c r="CS262" s="162"/>
      <c r="CT262" s="162"/>
      <c r="CU262" s="162"/>
      <c r="CV262" s="162"/>
      <c r="CW262" s="162"/>
      <c r="CX262" s="162"/>
      <c r="CY262" s="162"/>
      <c r="CZ262" s="162"/>
      <c r="DA262" s="162"/>
      <c r="DB262" s="162"/>
      <c r="DC262" s="162"/>
      <c r="DD262" s="162"/>
      <c r="DE262" s="162"/>
      <c r="DF262" s="162"/>
      <c r="DG262" s="162"/>
      <c r="DH262" s="162"/>
      <c r="DI262" s="162"/>
      <c r="DJ262" s="162"/>
      <c r="DK262" s="162"/>
      <c r="DL262" s="162"/>
      <c r="DM262" s="162"/>
      <c r="DN262" s="162"/>
      <c r="DO262" s="162"/>
      <c r="DP262" s="162"/>
      <c r="DQ262" s="162"/>
      <c r="DR262" s="162"/>
      <c r="DS262" s="162"/>
      <c r="DT262" s="162"/>
      <c r="DU262" s="162"/>
      <c r="DV262" s="162"/>
      <c r="DW262" s="162"/>
      <c r="DX262" s="162"/>
      <c r="DY262" s="162"/>
      <c r="DZ262" s="162"/>
      <c r="EA262" s="162"/>
      <c r="EB262" s="162"/>
      <c r="EC262" s="162"/>
      <c r="ED262" s="162"/>
      <c r="EE262" s="162"/>
      <c r="EF262" s="162"/>
      <c r="EG262" s="162"/>
      <c r="EH262" s="162"/>
      <c r="EI262" s="162"/>
      <c r="EJ262" s="162"/>
      <c r="EK262" s="162"/>
      <c r="EL262" s="162"/>
      <c r="EM262" s="162"/>
      <c r="EN262" s="162"/>
      <c r="EO262" s="162"/>
      <c r="EP262" s="162"/>
      <c r="EQ262" s="162"/>
      <c r="ER262" s="162"/>
      <c r="ES262" s="162"/>
      <c r="ET262" s="162"/>
      <c r="EU262" s="162"/>
      <c r="EV262" s="162"/>
      <c r="EW262" s="162"/>
      <c r="EX262" s="162"/>
      <c r="EY262" s="162"/>
      <c r="EZ262" s="162"/>
      <c r="FA262" s="162"/>
      <c r="FB262" s="162"/>
      <c r="FC262" s="162"/>
      <c r="FD262" s="162"/>
      <c r="FE262" s="162"/>
      <c r="FF262" s="162"/>
      <c r="FG262" s="162"/>
      <c r="FH262" s="162"/>
      <c r="FI262" s="162"/>
      <c r="FJ262" s="162"/>
      <c r="FK262" s="162"/>
      <c r="FL262" s="162"/>
      <c r="FM262" s="162"/>
      <c r="FN262" s="162"/>
      <c r="FO262" s="162"/>
      <c r="FP262" s="162"/>
      <c r="FQ262" s="162"/>
      <c r="FR262" s="162"/>
      <c r="FS262" s="162"/>
      <c r="FT262" s="162"/>
      <c r="FU262" s="162"/>
      <c r="FV262" s="162"/>
      <c r="FW262" s="162"/>
      <c r="FX262" s="162"/>
      <c r="FY262" s="162"/>
      <c r="FZ262" s="162"/>
      <c r="GA262" s="162"/>
      <c r="GB262" s="162"/>
      <c r="GC262" s="162"/>
      <c r="GD262" s="162"/>
      <c r="GE262" s="162"/>
      <c r="GF262" s="162"/>
      <c r="GG262" s="162"/>
      <c r="GH262" s="162"/>
      <c r="GI262" s="162"/>
      <c r="GJ262" s="162"/>
      <c r="GK262" s="162"/>
      <c r="GL262" s="162"/>
      <c r="GM262" s="162"/>
      <c r="GN262" s="162"/>
      <c r="GO262" s="162"/>
      <c r="GP262" s="162"/>
      <c r="GQ262" s="162"/>
      <c r="GR262" s="162"/>
      <c r="GS262" s="162"/>
      <c r="GT262" s="162"/>
      <c r="GU262" s="162"/>
      <c r="GV262" s="162"/>
      <c r="GW262" s="162"/>
      <c r="GX262" s="162"/>
      <c r="GY262" s="162"/>
      <c r="GZ262" s="162"/>
      <c r="HA262" s="162"/>
      <c r="HB262" s="162"/>
      <c r="HC262" s="162"/>
      <c r="HD262" s="162"/>
      <c r="HE262" s="162"/>
      <c r="HF262" s="162"/>
      <c r="HG262" s="162"/>
      <c r="HH262" s="162"/>
      <c r="HI262" s="162"/>
      <c r="HJ262" s="162"/>
      <c r="HK262" s="162"/>
      <c r="HL262" s="162"/>
      <c r="HM262" s="162"/>
      <c r="HN262" s="162"/>
      <c r="HO262" s="162"/>
      <c r="HP262" s="162"/>
      <c r="HQ262" s="162"/>
      <c r="HR262" s="162"/>
      <c r="HS262" s="162"/>
      <c r="HT262" s="162"/>
      <c r="HU262" s="162"/>
      <c r="HV262" s="162"/>
      <c r="HW262" s="162"/>
      <c r="HX262" s="162"/>
      <c r="HY262" s="162"/>
      <c r="HZ262" s="162"/>
      <c r="IA262" s="162"/>
      <c r="IB262" s="162"/>
      <c r="IC262" s="162"/>
      <c r="ID262" s="162"/>
      <c r="IE262" s="162"/>
      <c r="IF262" s="162"/>
      <c r="IG262" s="162"/>
      <c r="IH262" s="162"/>
      <c r="II262" s="162"/>
      <c r="IJ262" s="162"/>
      <c r="IK262" s="162"/>
      <c r="IL262" s="162"/>
    </row>
    <row r="263" spans="1:246" s="125" customFormat="1" ht="30" customHeight="1">
      <c r="A263" s="117">
        <f t="shared" si="6"/>
        <v>111</v>
      </c>
      <c r="B263" s="86" t="s">
        <v>458</v>
      </c>
      <c r="C263" s="88" t="s">
        <v>263</v>
      </c>
      <c r="D263" s="202" t="s">
        <v>60</v>
      </c>
      <c r="E263" s="200">
        <v>936</v>
      </c>
      <c r="F263" s="79">
        <v>700</v>
      </c>
      <c r="G263" s="236" t="s">
        <v>978</v>
      </c>
      <c r="H263" s="101" t="s">
        <v>943</v>
      </c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2"/>
      <c r="Z263" s="162"/>
      <c r="AA263" s="162"/>
      <c r="AB263" s="162"/>
      <c r="AC263" s="162"/>
      <c r="AD263" s="162"/>
      <c r="AE263" s="162"/>
      <c r="AF263" s="162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  <c r="AS263" s="162"/>
      <c r="AT263" s="162"/>
      <c r="AU263" s="162"/>
      <c r="AV263" s="162"/>
      <c r="AW263" s="162"/>
      <c r="AX263" s="162"/>
      <c r="AY263" s="162"/>
      <c r="AZ263" s="162"/>
      <c r="BA263" s="162"/>
      <c r="BB263" s="162"/>
      <c r="BC263" s="162"/>
      <c r="BD263" s="162"/>
      <c r="BE263" s="162"/>
      <c r="BF263" s="162"/>
      <c r="BG263" s="162"/>
      <c r="BH263" s="162"/>
      <c r="BI263" s="162"/>
      <c r="BJ263" s="162"/>
      <c r="BK263" s="162"/>
      <c r="BL263" s="162"/>
      <c r="BM263" s="162"/>
      <c r="BN263" s="162"/>
      <c r="BO263" s="162"/>
      <c r="BP263" s="162"/>
      <c r="BQ263" s="162"/>
      <c r="BR263" s="162"/>
      <c r="BS263" s="162"/>
      <c r="BT263" s="162"/>
      <c r="BU263" s="162"/>
      <c r="BV263" s="162"/>
      <c r="BW263" s="162"/>
      <c r="BX263" s="162"/>
      <c r="BY263" s="162"/>
      <c r="BZ263" s="162"/>
      <c r="CA263" s="162"/>
      <c r="CB263" s="162"/>
      <c r="CC263" s="162"/>
      <c r="CD263" s="162"/>
      <c r="CE263" s="162"/>
      <c r="CF263" s="162"/>
      <c r="CG263" s="162"/>
      <c r="CH263" s="162"/>
      <c r="CI263" s="162"/>
      <c r="CJ263" s="162"/>
      <c r="CK263" s="162"/>
      <c r="CL263" s="162"/>
      <c r="CM263" s="162"/>
      <c r="CN263" s="162"/>
      <c r="CO263" s="162"/>
      <c r="CP263" s="162"/>
      <c r="CQ263" s="162"/>
      <c r="CR263" s="162"/>
      <c r="CS263" s="162"/>
      <c r="CT263" s="162"/>
      <c r="CU263" s="162"/>
      <c r="CV263" s="162"/>
      <c r="CW263" s="162"/>
      <c r="CX263" s="162"/>
      <c r="CY263" s="162"/>
      <c r="CZ263" s="162"/>
      <c r="DA263" s="162"/>
      <c r="DB263" s="162"/>
      <c r="DC263" s="162"/>
      <c r="DD263" s="162"/>
      <c r="DE263" s="162"/>
      <c r="DF263" s="162"/>
      <c r="DG263" s="162"/>
      <c r="DH263" s="162"/>
      <c r="DI263" s="162"/>
      <c r="DJ263" s="162"/>
      <c r="DK263" s="162"/>
      <c r="DL263" s="162"/>
      <c r="DM263" s="162"/>
      <c r="DN263" s="162"/>
      <c r="DO263" s="162"/>
      <c r="DP263" s="162"/>
      <c r="DQ263" s="162"/>
      <c r="DR263" s="162"/>
      <c r="DS263" s="162"/>
      <c r="DT263" s="162"/>
      <c r="DU263" s="162"/>
      <c r="DV263" s="162"/>
      <c r="DW263" s="162"/>
      <c r="DX263" s="162"/>
      <c r="DY263" s="162"/>
      <c r="DZ263" s="162"/>
      <c r="EA263" s="162"/>
      <c r="EB263" s="162"/>
      <c r="EC263" s="162"/>
      <c r="ED263" s="162"/>
      <c r="EE263" s="162"/>
      <c r="EF263" s="162"/>
      <c r="EG263" s="162"/>
      <c r="EH263" s="162"/>
      <c r="EI263" s="162"/>
      <c r="EJ263" s="162"/>
      <c r="EK263" s="162"/>
      <c r="EL263" s="162"/>
      <c r="EM263" s="162"/>
      <c r="EN263" s="162"/>
      <c r="EO263" s="162"/>
      <c r="EP263" s="162"/>
      <c r="EQ263" s="162"/>
      <c r="ER263" s="162"/>
      <c r="ES263" s="162"/>
      <c r="ET263" s="162"/>
      <c r="EU263" s="162"/>
      <c r="EV263" s="162"/>
      <c r="EW263" s="162"/>
      <c r="EX263" s="162"/>
      <c r="EY263" s="162"/>
      <c r="EZ263" s="162"/>
      <c r="FA263" s="162"/>
      <c r="FB263" s="162"/>
      <c r="FC263" s="162"/>
      <c r="FD263" s="162"/>
      <c r="FE263" s="162"/>
      <c r="FF263" s="162"/>
      <c r="FG263" s="162"/>
      <c r="FH263" s="162"/>
      <c r="FI263" s="162"/>
      <c r="FJ263" s="162"/>
      <c r="FK263" s="162"/>
      <c r="FL263" s="162"/>
      <c r="FM263" s="162"/>
      <c r="FN263" s="162"/>
      <c r="FO263" s="162"/>
      <c r="FP263" s="162"/>
      <c r="FQ263" s="162"/>
      <c r="FR263" s="162"/>
      <c r="FS263" s="162"/>
      <c r="FT263" s="162"/>
      <c r="FU263" s="162"/>
      <c r="FV263" s="162"/>
      <c r="FW263" s="162"/>
      <c r="FX263" s="162"/>
      <c r="FY263" s="162"/>
      <c r="FZ263" s="162"/>
      <c r="GA263" s="162"/>
      <c r="GB263" s="162"/>
      <c r="GC263" s="162"/>
      <c r="GD263" s="162"/>
      <c r="GE263" s="162"/>
      <c r="GF263" s="162"/>
      <c r="GG263" s="162"/>
      <c r="GH263" s="162"/>
      <c r="GI263" s="162"/>
      <c r="GJ263" s="162"/>
      <c r="GK263" s="162"/>
      <c r="GL263" s="162"/>
      <c r="GM263" s="162"/>
      <c r="GN263" s="162"/>
      <c r="GO263" s="162"/>
      <c r="GP263" s="162"/>
      <c r="GQ263" s="162"/>
      <c r="GR263" s="162"/>
      <c r="GS263" s="162"/>
      <c r="GT263" s="162"/>
      <c r="GU263" s="162"/>
      <c r="GV263" s="162"/>
      <c r="GW263" s="162"/>
      <c r="GX263" s="162"/>
      <c r="GY263" s="162"/>
      <c r="GZ263" s="162"/>
      <c r="HA263" s="162"/>
      <c r="HB263" s="162"/>
      <c r="HC263" s="162"/>
      <c r="HD263" s="162"/>
      <c r="HE263" s="162"/>
      <c r="HF263" s="162"/>
      <c r="HG263" s="162"/>
      <c r="HH263" s="162"/>
      <c r="HI263" s="162"/>
      <c r="HJ263" s="162"/>
      <c r="HK263" s="162"/>
      <c r="HL263" s="162"/>
      <c r="HM263" s="162"/>
      <c r="HN263" s="162"/>
      <c r="HO263" s="162"/>
      <c r="HP263" s="162"/>
      <c r="HQ263" s="162"/>
      <c r="HR263" s="162"/>
      <c r="HS263" s="162"/>
      <c r="HT263" s="162"/>
      <c r="HU263" s="162"/>
      <c r="HV263" s="162"/>
      <c r="HW263" s="162"/>
      <c r="HX263" s="162"/>
      <c r="HY263" s="162"/>
      <c r="HZ263" s="162"/>
      <c r="IA263" s="162"/>
      <c r="IB263" s="162"/>
      <c r="IC263" s="162"/>
      <c r="ID263" s="162"/>
      <c r="IE263" s="162"/>
      <c r="IF263" s="162"/>
      <c r="IG263" s="162"/>
      <c r="IH263" s="162"/>
      <c r="II263" s="162"/>
      <c r="IJ263" s="162"/>
      <c r="IK263" s="162"/>
      <c r="IL263" s="162"/>
    </row>
    <row r="264" spans="1:8" ht="61.5" customHeight="1">
      <c r="A264" s="117">
        <f t="shared" si="6"/>
        <v>112</v>
      </c>
      <c r="B264" s="86" t="s">
        <v>733</v>
      </c>
      <c r="C264" s="89" t="s">
        <v>263</v>
      </c>
      <c r="D264" s="87" t="s">
        <v>188</v>
      </c>
      <c r="E264" s="84">
        <v>250</v>
      </c>
      <c r="F264" s="80">
        <v>100</v>
      </c>
      <c r="G264" s="236" t="s">
        <v>645</v>
      </c>
      <c r="H264" s="91" t="s">
        <v>942</v>
      </c>
    </row>
    <row r="265" spans="1:8" ht="30" customHeight="1">
      <c r="A265" s="117">
        <f t="shared" si="6"/>
        <v>113</v>
      </c>
      <c r="B265" s="159" t="s">
        <v>359</v>
      </c>
      <c r="C265" s="88" t="s">
        <v>263</v>
      </c>
      <c r="D265" s="85" t="s">
        <v>60</v>
      </c>
      <c r="E265" s="88">
        <v>504</v>
      </c>
      <c r="F265" s="79">
        <v>93.354</v>
      </c>
      <c r="G265" s="119" t="s">
        <v>605</v>
      </c>
      <c r="H265" s="203">
        <v>1</v>
      </c>
    </row>
    <row r="266" spans="1:246" s="125" customFormat="1" ht="30" customHeight="1">
      <c r="A266" s="117">
        <f t="shared" si="6"/>
        <v>114</v>
      </c>
      <c r="B266" s="159" t="s">
        <v>126</v>
      </c>
      <c r="C266" s="88" t="s">
        <v>21</v>
      </c>
      <c r="D266" s="85" t="s">
        <v>60</v>
      </c>
      <c r="E266" s="84">
        <v>565</v>
      </c>
      <c r="F266" s="80">
        <v>238.349</v>
      </c>
      <c r="G266" s="119" t="s">
        <v>605</v>
      </c>
      <c r="H266" s="203">
        <v>1</v>
      </c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62"/>
      <c r="U266" s="162"/>
      <c r="V266" s="162"/>
      <c r="W266" s="162"/>
      <c r="X266" s="162"/>
      <c r="Y266" s="162"/>
      <c r="Z266" s="162"/>
      <c r="AA266" s="162"/>
      <c r="AB266" s="162"/>
      <c r="AC266" s="162"/>
      <c r="AD266" s="162"/>
      <c r="AE266" s="162"/>
      <c r="AF266" s="162"/>
      <c r="AG266" s="162"/>
      <c r="AH266" s="162"/>
      <c r="AI266" s="162"/>
      <c r="AJ266" s="162"/>
      <c r="AK266" s="162"/>
      <c r="AL266" s="162"/>
      <c r="AM266" s="162"/>
      <c r="AN266" s="162"/>
      <c r="AO266" s="162"/>
      <c r="AP266" s="162"/>
      <c r="AQ266" s="162"/>
      <c r="AR266" s="162"/>
      <c r="AS266" s="162"/>
      <c r="AT266" s="162"/>
      <c r="AU266" s="162"/>
      <c r="AV266" s="162"/>
      <c r="AW266" s="162"/>
      <c r="AX266" s="162"/>
      <c r="AY266" s="162"/>
      <c r="AZ266" s="162"/>
      <c r="BA266" s="162"/>
      <c r="BB266" s="162"/>
      <c r="BC266" s="162"/>
      <c r="BD266" s="162"/>
      <c r="BE266" s="162"/>
      <c r="BF266" s="162"/>
      <c r="BG266" s="162"/>
      <c r="BH266" s="162"/>
      <c r="BI266" s="162"/>
      <c r="BJ266" s="162"/>
      <c r="BK266" s="162"/>
      <c r="BL266" s="162"/>
      <c r="BM266" s="162"/>
      <c r="BN266" s="162"/>
      <c r="BO266" s="162"/>
      <c r="BP266" s="162"/>
      <c r="BQ266" s="162"/>
      <c r="BR266" s="162"/>
      <c r="BS266" s="162"/>
      <c r="BT266" s="162"/>
      <c r="BU266" s="162"/>
      <c r="BV266" s="162"/>
      <c r="BW266" s="162"/>
      <c r="BX266" s="162"/>
      <c r="BY266" s="162"/>
      <c r="BZ266" s="162"/>
      <c r="CA266" s="162"/>
      <c r="CB266" s="162"/>
      <c r="CC266" s="162"/>
      <c r="CD266" s="162"/>
      <c r="CE266" s="162"/>
      <c r="CF266" s="162"/>
      <c r="CG266" s="162"/>
      <c r="CH266" s="162"/>
      <c r="CI266" s="162"/>
      <c r="CJ266" s="162"/>
      <c r="CK266" s="162"/>
      <c r="CL266" s="162"/>
      <c r="CM266" s="162"/>
      <c r="CN266" s="162"/>
      <c r="CO266" s="162"/>
      <c r="CP266" s="162"/>
      <c r="CQ266" s="162"/>
      <c r="CR266" s="162"/>
      <c r="CS266" s="162"/>
      <c r="CT266" s="162"/>
      <c r="CU266" s="162"/>
      <c r="CV266" s="162"/>
      <c r="CW266" s="162"/>
      <c r="CX266" s="162"/>
      <c r="CY266" s="162"/>
      <c r="CZ266" s="162"/>
      <c r="DA266" s="162"/>
      <c r="DB266" s="162"/>
      <c r="DC266" s="162"/>
      <c r="DD266" s="162"/>
      <c r="DE266" s="162"/>
      <c r="DF266" s="162"/>
      <c r="DG266" s="162"/>
      <c r="DH266" s="162"/>
      <c r="DI266" s="162"/>
      <c r="DJ266" s="162"/>
      <c r="DK266" s="162"/>
      <c r="DL266" s="162"/>
      <c r="DM266" s="162"/>
      <c r="DN266" s="162"/>
      <c r="DO266" s="162"/>
      <c r="DP266" s="162"/>
      <c r="DQ266" s="162"/>
      <c r="DR266" s="162"/>
      <c r="DS266" s="162"/>
      <c r="DT266" s="162"/>
      <c r="DU266" s="162"/>
      <c r="DV266" s="162"/>
      <c r="DW266" s="162"/>
      <c r="DX266" s="162"/>
      <c r="DY266" s="162"/>
      <c r="DZ266" s="162"/>
      <c r="EA266" s="162"/>
      <c r="EB266" s="162"/>
      <c r="EC266" s="162"/>
      <c r="ED266" s="162"/>
      <c r="EE266" s="162"/>
      <c r="EF266" s="162"/>
      <c r="EG266" s="162"/>
      <c r="EH266" s="162"/>
      <c r="EI266" s="162"/>
      <c r="EJ266" s="162"/>
      <c r="EK266" s="162"/>
      <c r="EL266" s="162"/>
      <c r="EM266" s="162"/>
      <c r="EN266" s="162"/>
      <c r="EO266" s="162"/>
      <c r="EP266" s="162"/>
      <c r="EQ266" s="162"/>
      <c r="ER266" s="162"/>
      <c r="ES266" s="162"/>
      <c r="ET266" s="162"/>
      <c r="EU266" s="162"/>
      <c r="EV266" s="162"/>
      <c r="EW266" s="162"/>
      <c r="EX266" s="162"/>
      <c r="EY266" s="162"/>
      <c r="EZ266" s="162"/>
      <c r="FA266" s="162"/>
      <c r="FB266" s="162"/>
      <c r="FC266" s="162"/>
      <c r="FD266" s="162"/>
      <c r="FE266" s="162"/>
      <c r="FF266" s="162"/>
      <c r="FG266" s="162"/>
      <c r="FH266" s="162"/>
      <c r="FI266" s="162"/>
      <c r="FJ266" s="162"/>
      <c r="FK266" s="162"/>
      <c r="FL266" s="162"/>
      <c r="FM266" s="162"/>
      <c r="FN266" s="162"/>
      <c r="FO266" s="162"/>
      <c r="FP266" s="162"/>
      <c r="FQ266" s="162"/>
      <c r="FR266" s="162"/>
      <c r="FS266" s="162"/>
      <c r="FT266" s="162"/>
      <c r="FU266" s="162"/>
      <c r="FV266" s="162"/>
      <c r="FW266" s="162"/>
      <c r="FX266" s="162"/>
      <c r="FY266" s="162"/>
      <c r="FZ266" s="162"/>
      <c r="GA266" s="162"/>
      <c r="GB266" s="162"/>
      <c r="GC266" s="162"/>
      <c r="GD266" s="162"/>
      <c r="GE266" s="162"/>
      <c r="GF266" s="162"/>
      <c r="GG266" s="162"/>
      <c r="GH266" s="162"/>
      <c r="GI266" s="162"/>
      <c r="GJ266" s="162"/>
      <c r="GK266" s="162"/>
      <c r="GL266" s="162"/>
      <c r="GM266" s="162"/>
      <c r="GN266" s="162"/>
      <c r="GO266" s="162"/>
      <c r="GP266" s="162"/>
      <c r="GQ266" s="162"/>
      <c r="GR266" s="162"/>
      <c r="GS266" s="162"/>
      <c r="GT266" s="162"/>
      <c r="GU266" s="162"/>
      <c r="GV266" s="162"/>
      <c r="GW266" s="162"/>
      <c r="GX266" s="162"/>
      <c r="GY266" s="162"/>
      <c r="GZ266" s="162"/>
      <c r="HA266" s="162"/>
      <c r="HB266" s="162"/>
      <c r="HC266" s="162"/>
      <c r="HD266" s="162"/>
      <c r="HE266" s="162"/>
      <c r="HF266" s="162"/>
      <c r="HG266" s="162"/>
      <c r="HH266" s="162"/>
      <c r="HI266" s="162"/>
      <c r="HJ266" s="162"/>
      <c r="HK266" s="162"/>
      <c r="HL266" s="162"/>
      <c r="HM266" s="162"/>
      <c r="HN266" s="162"/>
      <c r="HO266" s="162"/>
      <c r="HP266" s="162"/>
      <c r="HQ266" s="162"/>
      <c r="HR266" s="162"/>
      <c r="HS266" s="162"/>
      <c r="HT266" s="162"/>
      <c r="HU266" s="162"/>
      <c r="HV266" s="162"/>
      <c r="HW266" s="162"/>
      <c r="HX266" s="162"/>
      <c r="HY266" s="162"/>
      <c r="HZ266" s="162"/>
      <c r="IA266" s="162"/>
      <c r="IB266" s="162"/>
      <c r="IC266" s="162"/>
      <c r="ID266" s="162"/>
      <c r="IE266" s="162"/>
      <c r="IF266" s="162"/>
      <c r="IG266" s="162"/>
      <c r="IH266" s="162"/>
      <c r="II266" s="162"/>
      <c r="IJ266" s="162"/>
      <c r="IK266" s="162"/>
      <c r="IL266" s="162"/>
    </row>
    <row r="267" spans="1:246" s="125" customFormat="1" ht="30" customHeight="1">
      <c r="A267" s="117">
        <f t="shared" si="6"/>
        <v>115</v>
      </c>
      <c r="B267" s="159" t="s">
        <v>297</v>
      </c>
      <c r="C267" s="88" t="s">
        <v>173</v>
      </c>
      <c r="D267" s="85" t="s">
        <v>60</v>
      </c>
      <c r="E267" s="84">
        <v>271</v>
      </c>
      <c r="F267" s="80">
        <v>204.455</v>
      </c>
      <c r="G267" s="119" t="s">
        <v>605</v>
      </c>
      <c r="H267" s="101">
        <v>1</v>
      </c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62"/>
      <c r="U267" s="162"/>
      <c r="V267" s="162"/>
      <c r="W267" s="162"/>
      <c r="X267" s="162"/>
      <c r="Y267" s="162"/>
      <c r="Z267" s="162"/>
      <c r="AA267" s="162"/>
      <c r="AB267" s="162"/>
      <c r="AC267" s="162"/>
      <c r="AD267" s="162"/>
      <c r="AE267" s="162"/>
      <c r="AF267" s="162"/>
      <c r="AG267" s="162"/>
      <c r="AH267" s="162"/>
      <c r="AI267" s="162"/>
      <c r="AJ267" s="162"/>
      <c r="AK267" s="162"/>
      <c r="AL267" s="162"/>
      <c r="AM267" s="162"/>
      <c r="AN267" s="162"/>
      <c r="AO267" s="162"/>
      <c r="AP267" s="162"/>
      <c r="AQ267" s="162"/>
      <c r="AR267" s="162"/>
      <c r="AS267" s="162"/>
      <c r="AT267" s="162"/>
      <c r="AU267" s="162"/>
      <c r="AV267" s="162"/>
      <c r="AW267" s="162"/>
      <c r="AX267" s="162"/>
      <c r="AY267" s="162"/>
      <c r="AZ267" s="162"/>
      <c r="BA267" s="162"/>
      <c r="BB267" s="162"/>
      <c r="BC267" s="162"/>
      <c r="BD267" s="162"/>
      <c r="BE267" s="162"/>
      <c r="BF267" s="162"/>
      <c r="BG267" s="162"/>
      <c r="BH267" s="162"/>
      <c r="BI267" s="162"/>
      <c r="BJ267" s="162"/>
      <c r="BK267" s="162"/>
      <c r="BL267" s="162"/>
      <c r="BM267" s="162"/>
      <c r="BN267" s="162"/>
      <c r="BO267" s="162"/>
      <c r="BP267" s="162"/>
      <c r="BQ267" s="162"/>
      <c r="BR267" s="162"/>
      <c r="BS267" s="162"/>
      <c r="BT267" s="162"/>
      <c r="BU267" s="162"/>
      <c r="BV267" s="162"/>
      <c r="BW267" s="162"/>
      <c r="BX267" s="162"/>
      <c r="BY267" s="162"/>
      <c r="BZ267" s="162"/>
      <c r="CA267" s="162"/>
      <c r="CB267" s="162"/>
      <c r="CC267" s="162"/>
      <c r="CD267" s="162"/>
      <c r="CE267" s="162"/>
      <c r="CF267" s="162"/>
      <c r="CG267" s="162"/>
      <c r="CH267" s="162"/>
      <c r="CI267" s="162"/>
      <c r="CJ267" s="162"/>
      <c r="CK267" s="162"/>
      <c r="CL267" s="162"/>
      <c r="CM267" s="162"/>
      <c r="CN267" s="162"/>
      <c r="CO267" s="162"/>
      <c r="CP267" s="162"/>
      <c r="CQ267" s="162"/>
      <c r="CR267" s="162"/>
      <c r="CS267" s="162"/>
      <c r="CT267" s="162"/>
      <c r="CU267" s="162"/>
      <c r="CV267" s="162"/>
      <c r="CW267" s="162"/>
      <c r="CX267" s="162"/>
      <c r="CY267" s="162"/>
      <c r="CZ267" s="162"/>
      <c r="DA267" s="162"/>
      <c r="DB267" s="162"/>
      <c r="DC267" s="162"/>
      <c r="DD267" s="162"/>
      <c r="DE267" s="162"/>
      <c r="DF267" s="162"/>
      <c r="DG267" s="162"/>
      <c r="DH267" s="162"/>
      <c r="DI267" s="162"/>
      <c r="DJ267" s="162"/>
      <c r="DK267" s="162"/>
      <c r="DL267" s="162"/>
      <c r="DM267" s="162"/>
      <c r="DN267" s="162"/>
      <c r="DO267" s="162"/>
      <c r="DP267" s="162"/>
      <c r="DQ267" s="162"/>
      <c r="DR267" s="162"/>
      <c r="DS267" s="162"/>
      <c r="DT267" s="162"/>
      <c r="DU267" s="162"/>
      <c r="DV267" s="162"/>
      <c r="DW267" s="162"/>
      <c r="DX267" s="162"/>
      <c r="DY267" s="162"/>
      <c r="DZ267" s="162"/>
      <c r="EA267" s="162"/>
      <c r="EB267" s="162"/>
      <c r="EC267" s="162"/>
      <c r="ED267" s="162"/>
      <c r="EE267" s="162"/>
      <c r="EF267" s="162"/>
      <c r="EG267" s="162"/>
      <c r="EH267" s="162"/>
      <c r="EI267" s="162"/>
      <c r="EJ267" s="162"/>
      <c r="EK267" s="162"/>
      <c r="EL267" s="162"/>
      <c r="EM267" s="162"/>
      <c r="EN267" s="162"/>
      <c r="EO267" s="162"/>
      <c r="EP267" s="162"/>
      <c r="EQ267" s="162"/>
      <c r="ER267" s="162"/>
      <c r="ES267" s="162"/>
      <c r="ET267" s="162"/>
      <c r="EU267" s="162"/>
      <c r="EV267" s="162"/>
      <c r="EW267" s="162"/>
      <c r="EX267" s="162"/>
      <c r="EY267" s="162"/>
      <c r="EZ267" s="162"/>
      <c r="FA267" s="162"/>
      <c r="FB267" s="162"/>
      <c r="FC267" s="162"/>
      <c r="FD267" s="162"/>
      <c r="FE267" s="162"/>
      <c r="FF267" s="162"/>
      <c r="FG267" s="162"/>
      <c r="FH267" s="162"/>
      <c r="FI267" s="162"/>
      <c r="FJ267" s="162"/>
      <c r="FK267" s="162"/>
      <c r="FL267" s="162"/>
      <c r="FM267" s="162"/>
      <c r="FN267" s="162"/>
      <c r="FO267" s="162"/>
      <c r="FP267" s="162"/>
      <c r="FQ267" s="162"/>
      <c r="FR267" s="162"/>
      <c r="FS267" s="162"/>
      <c r="FT267" s="162"/>
      <c r="FU267" s="162"/>
      <c r="FV267" s="162"/>
      <c r="FW267" s="162"/>
      <c r="FX267" s="162"/>
      <c r="FY267" s="162"/>
      <c r="FZ267" s="162"/>
      <c r="GA267" s="162"/>
      <c r="GB267" s="162"/>
      <c r="GC267" s="162"/>
      <c r="GD267" s="162"/>
      <c r="GE267" s="162"/>
      <c r="GF267" s="162"/>
      <c r="GG267" s="162"/>
      <c r="GH267" s="162"/>
      <c r="GI267" s="162"/>
      <c r="GJ267" s="162"/>
      <c r="GK267" s="162"/>
      <c r="GL267" s="162"/>
      <c r="GM267" s="162"/>
      <c r="GN267" s="162"/>
      <c r="GO267" s="162"/>
      <c r="GP267" s="162"/>
      <c r="GQ267" s="162"/>
      <c r="GR267" s="162"/>
      <c r="GS267" s="162"/>
      <c r="GT267" s="162"/>
      <c r="GU267" s="162"/>
      <c r="GV267" s="162"/>
      <c r="GW267" s="162"/>
      <c r="GX267" s="162"/>
      <c r="GY267" s="162"/>
      <c r="GZ267" s="162"/>
      <c r="HA267" s="162"/>
      <c r="HB267" s="162"/>
      <c r="HC267" s="162"/>
      <c r="HD267" s="162"/>
      <c r="HE267" s="162"/>
      <c r="HF267" s="162"/>
      <c r="HG267" s="162"/>
      <c r="HH267" s="162"/>
      <c r="HI267" s="162"/>
      <c r="HJ267" s="162"/>
      <c r="HK267" s="162"/>
      <c r="HL267" s="162"/>
      <c r="HM267" s="162"/>
      <c r="HN267" s="162"/>
      <c r="HO267" s="162"/>
      <c r="HP267" s="162"/>
      <c r="HQ267" s="162"/>
      <c r="HR267" s="162"/>
      <c r="HS267" s="162"/>
      <c r="HT267" s="162"/>
      <c r="HU267" s="162"/>
      <c r="HV267" s="162"/>
      <c r="HW267" s="162"/>
      <c r="HX267" s="162"/>
      <c r="HY267" s="162"/>
      <c r="HZ267" s="162"/>
      <c r="IA267" s="162"/>
      <c r="IB267" s="162"/>
      <c r="IC267" s="162"/>
      <c r="ID267" s="162"/>
      <c r="IE267" s="162"/>
      <c r="IF267" s="162"/>
      <c r="IG267" s="162"/>
      <c r="IH267" s="162"/>
      <c r="II267" s="162"/>
      <c r="IJ267" s="162"/>
      <c r="IK267" s="162"/>
      <c r="IL267" s="162"/>
    </row>
    <row r="268" spans="1:246" s="125" customFormat="1" ht="42" customHeight="1">
      <c r="A268" s="117">
        <f t="shared" si="6"/>
        <v>116</v>
      </c>
      <c r="B268" s="159" t="s">
        <v>153</v>
      </c>
      <c r="C268" s="88" t="s">
        <v>263</v>
      </c>
      <c r="D268" s="85" t="s">
        <v>60</v>
      </c>
      <c r="E268" s="84">
        <v>1044</v>
      </c>
      <c r="F268" s="80">
        <v>223.261</v>
      </c>
      <c r="G268" s="119" t="s">
        <v>605</v>
      </c>
      <c r="H268" s="203">
        <v>1</v>
      </c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62"/>
      <c r="U268" s="162"/>
      <c r="V268" s="162"/>
      <c r="W268" s="162"/>
      <c r="X268" s="162"/>
      <c r="Y268" s="162"/>
      <c r="Z268" s="162"/>
      <c r="AA268" s="162"/>
      <c r="AB268" s="162"/>
      <c r="AC268" s="162"/>
      <c r="AD268" s="162"/>
      <c r="AE268" s="162"/>
      <c r="AF268" s="162"/>
      <c r="AG268" s="162"/>
      <c r="AH268" s="162"/>
      <c r="AI268" s="162"/>
      <c r="AJ268" s="162"/>
      <c r="AK268" s="162"/>
      <c r="AL268" s="162"/>
      <c r="AM268" s="162"/>
      <c r="AN268" s="162"/>
      <c r="AO268" s="162"/>
      <c r="AP268" s="162"/>
      <c r="AQ268" s="162"/>
      <c r="AR268" s="162"/>
      <c r="AS268" s="162"/>
      <c r="AT268" s="162"/>
      <c r="AU268" s="162"/>
      <c r="AV268" s="162"/>
      <c r="AW268" s="162"/>
      <c r="AX268" s="162"/>
      <c r="AY268" s="162"/>
      <c r="AZ268" s="162"/>
      <c r="BA268" s="162"/>
      <c r="BB268" s="162"/>
      <c r="BC268" s="162"/>
      <c r="BD268" s="162"/>
      <c r="BE268" s="162"/>
      <c r="BF268" s="162"/>
      <c r="BG268" s="162"/>
      <c r="BH268" s="162"/>
      <c r="BI268" s="162"/>
      <c r="BJ268" s="162"/>
      <c r="BK268" s="162"/>
      <c r="BL268" s="162"/>
      <c r="BM268" s="162"/>
      <c r="BN268" s="162"/>
      <c r="BO268" s="162"/>
      <c r="BP268" s="162"/>
      <c r="BQ268" s="162"/>
      <c r="BR268" s="162"/>
      <c r="BS268" s="162"/>
      <c r="BT268" s="162"/>
      <c r="BU268" s="162"/>
      <c r="BV268" s="162"/>
      <c r="BW268" s="162"/>
      <c r="BX268" s="162"/>
      <c r="BY268" s="162"/>
      <c r="BZ268" s="162"/>
      <c r="CA268" s="162"/>
      <c r="CB268" s="162"/>
      <c r="CC268" s="162"/>
      <c r="CD268" s="162"/>
      <c r="CE268" s="162"/>
      <c r="CF268" s="162"/>
      <c r="CG268" s="162"/>
      <c r="CH268" s="162"/>
      <c r="CI268" s="162"/>
      <c r="CJ268" s="162"/>
      <c r="CK268" s="162"/>
      <c r="CL268" s="162"/>
      <c r="CM268" s="162"/>
      <c r="CN268" s="162"/>
      <c r="CO268" s="162"/>
      <c r="CP268" s="162"/>
      <c r="CQ268" s="162"/>
      <c r="CR268" s="162"/>
      <c r="CS268" s="162"/>
      <c r="CT268" s="162"/>
      <c r="CU268" s="162"/>
      <c r="CV268" s="162"/>
      <c r="CW268" s="162"/>
      <c r="CX268" s="162"/>
      <c r="CY268" s="162"/>
      <c r="CZ268" s="162"/>
      <c r="DA268" s="162"/>
      <c r="DB268" s="162"/>
      <c r="DC268" s="162"/>
      <c r="DD268" s="162"/>
      <c r="DE268" s="162"/>
      <c r="DF268" s="162"/>
      <c r="DG268" s="162"/>
      <c r="DH268" s="162"/>
      <c r="DI268" s="162"/>
      <c r="DJ268" s="162"/>
      <c r="DK268" s="162"/>
      <c r="DL268" s="162"/>
      <c r="DM268" s="162"/>
      <c r="DN268" s="162"/>
      <c r="DO268" s="162"/>
      <c r="DP268" s="162"/>
      <c r="DQ268" s="162"/>
      <c r="DR268" s="162"/>
      <c r="DS268" s="162"/>
      <c r="DT268" s="162"/>
      <c r="DU268" s="162"/>
      <c r="DV268" s="162"/>
      <c r="DW268" s="162"/>
      <c r="DX268" s="162"/>
      <c r="DY268" s="162"/>
      <c r="DZ268" s="162"/>
      <c r="EA268" s="162"/>
      <c r="EB268" s="162"/>
      <c r="EC268" s="162"/>
      <c r="ED268" s="162"/>
      <c r="EE268" s="162"/>
      <c r="EF268" s="162"/>
      <c r="EG268" s="162"/>
      <c r="EH268" s="162"/>
      <c r="EI268" s="162"/>
      <c r="EJ268" s="162"/>
      <c r="EK268" s="162"/>
      <c r="EL268" s="162"/>
      <c r="EM268" s="162"/>
      <c r="EN268" s="162"/>
      <c r="EO268" s="162"/>
      <c r="EP268" s="162"/>
      <c r="EQ268" s="162"/>
      <c r="ER268" s="162"/>
      <c r="ES268" s="162"/>
      <c r="ET268" s="162"/>
      <c r="EU268" s="162"/>
      <c r="EV268" s="162"/>
      <c r="EW268" s="162"/>
      <c r="EX268" s="162"/>
      <c r="EY268" s="162"/>
      <c r="EZ268" s="162"/>
      <c r="FA268" s="162"/>
      <c r="FB268" s="162"/>
      <c r="FC268" s="162"/>
      <c r="FD268" s="162"/>
      <c r="FE268" s="162"/>
      <c r="FF268" s="162"/>
      <c r="FG268" s="162"/>
      <c r="FH268" s="162"/>
      <c r="FI268" s="162"/>
      <c r="FJ268" s="162"/>
      <c r="FK268" s="162"/>
      <c r="FL268" s="162"/>
      <c r="FM268" s="162"/>
      <c r="FN268" s="162"/>
      <c r="FO268" s="162"/>
      <c r="FP268" s="162"/>
      <c r="FQ268" s="162"/>
      <c r="FR268" s="162"/>
      <c r="FS268" s="162"/>
      <c r="FT268" s="162"/>
      <c r="FU268" s="162"/>
      <c r="FV268" s="162"/>
      <c r="FW268" s="162"/>
      <c r="FX268" s="162"/>
      <c r="FY268" s="162"/>
      <c r="FZ268" s="162"/>
      <c r="GA268" s="162"/>
      <c r="GB268" s="162"/>
      <c r="GC268" s="162"/>
      <c r="GD268" s="162"/>
      <c r="GE268" s="162"/>
      <c r="GF268" s="162"/>
      <c r="GG268" s="162"/>
      <c r="GH268" s="162"/>
      <c r="GI268" s="162"/>
      <c r="GJ268" s="162"/>
      <c r="GK268" s="162"/>
      <c r="GL268" s="162"/>
      <c r="GM268" s="162"/>
      <c r="GN268" s="162"/>
      <c r="GO268" s="162"/>
      <c r="GP268" s="162"/>
      <c r="GQ268" s="162"/>
      <c r="GR268" s="162"/>
      <c r="GS268" s="162"/>
      <c r="GT268" s="162"/>
      <c r="GU268" s="162"/>
      <c r="GV268" s="162"/>
      <c r="GW268" s="162"/>
      <c r="GX268" s="162"/>
      <c r="GY268" s="162"/>
      <c r="GZ268" s="162"/>
      <c r="HA268" s="162"/>
      <c r="HB268" s="162"/>
      <c r="HC268" s="162"/>
      <c r="HD268" s="162"/>
      <c r="HE268" s="162"/>
      <c r="HF268" s="162"/>
      <c r="HG268" s="162"/>
      <c r="HH268" s="162"/>
      <c r="HI268" s="162"/>
      <c r="HJ268" s="162"/>
      <c r="HK268" s="162"/>
      <c r="HL268" s="162"/>
      <c r="HM268" s="162"/>
      <c r="HN268" s="162"/>
      <c r="HO268" s="162"/>
      <c r="HP268" s="162"/>
      <c r="HQ268" s="162"/>
      <c r="HR268" s="162"/>
      <c r="HS268" s="162"/>
      <c r="HT268" s="162"/>
      <c r="HU268" s="162"/>
      <c r="HV268" s="162"/>
      <c r="HW268" s="162"/>
      <c r="HX268" s="162"/>
      <c r="HY268" s="162"/>
      <c r="HZ268" s="162"/>
      <c r="IA268" s="162"/>
      <c r="IB268" s="162"/>
      <c r="IC268" s="162"/>
      <c r="ID268" s="162"/>
      <c r="IE268" s="162"/>
      <c r="IF268" s="162"/>
      <c r="IG268" s="162"/>
      <c r="IH268" s="162"/>
      <c r="II268" s="162"/>
      <c r="IJ268" s="162"/>
      <c r="IK268" s="162"/>
      <c r="IL268" s="162"/>
    </row>
    <row r="269" spans="1:246" s="125" customFormat="1" ht="54" customHeight="1">
      <c r="A269" s="117">
        <f t="shared" si="6"/>
        <v>117</v>
      </c>
      <c r="B269" s="159" t="s">
        <v>117</v>
      </c>
      <c r="C269" s="88" t="s">
        <v>56</v>
      </c>
      <c r="D269" s="85" t="s">
        <v>60</v>
      </c>
      <c r="E269" s="89">
        <v>1054</v>
      </c>
      <c r="F269" s="82">
        <v>201.745</v>
      </c>
      <c r="G269" s="119" t="s">
        <v>605</v>
      </c>
      <c r="H269" s="203">
        <v>1</v>
      </c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62"/>
      <c r="U269" s="162"/>
      <c r="V269" s="162"/>
      <c r="W269" s="162"/>
      <c r="X269" s="162"/>
      <c r="Y269" s="162"/>
      <c r="Z269" s="162"/>
      <c r="AA269" s="162"/>
      <c r="AB269" s="162"/>
      <c r="AC269" s="162"/>
      <c r="AD269" s="162"/>
      <c r="AE269" s="162"/>
      <c r="AF269" s="162"/>
      <c r="AG269" s="162"/>
      <c r="AH269" s="162"/>
      <c r="AI269" s="162"/>
      <c r="AJ269" s="162"/>
      <c r="AK269" s="162"/>
      <c r="AL269" s="162"/>
      <c r="AM269" s="162"/>
      <c r="AN269" s="162"/>
      <c r="AO269" s="162"/>
      <c r="AP269" s="162"/>
      <c r="AQ269" s="162"/>
      <c r="AR269" s="162"/>
      <c r="AS269" s="162"/>
      <c r="AT269" s="162"/>
      <c r="AU269" s="162"/>
      <c r="AV269" s="162"/>
      <c r="AW269" s="162"/>
      <c r="AX269" s="162"/>
      <c r="AY269" s="162"/>
      <c r="AZ269" s="162"/>
      <c r="BA269" s="162"/>
      <c r="BB269" s="162"/>
      <c r="BC269" s="162"/>
      <c r="BD269" s="162"/>
      <c r="BE269" s="162"/>
      <c r="BF269" s="162"/>
      <c r="BG269" s="162"/>
      <c r="BH269" s="162"/>
      <c r="BI269" s="162"/>
      <c r="BJ269" s="162"/>
      <c r="BK269" s="162"/>
      <c r="BL269" s="162"/>
      <c r="BM269" s="162"/>
      <c r="BN269" s="162"/>
      <c r="BO269" s="162"/>
      <c r="BP269" s="162"/>
      <c r="BQ269" s="162"/>
      <c r="BR269" s="162"/>
      <c r="BS269" s="162"/>
      <c r="BT269" s="162"/>
      <c r="BU269" s="162"/>
      <c r="BV269" s="162"/>
      <c r="BW269" s="162"/>
      <c r="BX269" s="162"/>
      <c r="BY269" s="162"/>
      <c r="BZ269" s="162"/>
      <c r="CA269" s="162"/>
      <c r="CB269" s="162"/>
      <c r="CC269" s="162"/>
      <c r="CD269" s="162"/>
      <c r="CE269" s="162"/>
      <c r="CF269" s="162"/>
      <c r="CG269" s="162"/>
      <c r="CH269" s="162"/>
      <c r="CI269" s="162"/>
      <c r="CJ269" s="162"/>
      <c r="CK269" s="162"/>
      <c r="CL269" s="162"/>
      <c r="CM269" s="162"/>
      <c r="CN269" s="162"/>
      <c r="CO269" s="162"/>
      <c r="CP269" s="162"/>
      <c r="CQ269" s="162"/>
      <c r="CR269" s="162"/>
      <c r="CS269" s="162"/>
      <c r="CT269" s="162"/>
      <c r="CU269" s="162"/>
      <c r="CV269" s="162"/>
      <c r="CW269" s="162"/>
      <c r="CX269" s="162"/>
      <c r="CY269" s="162"/>
      <c r="CZ269" s="162"/>
      <c r="DA269" s="162"/>
      <c r="DB269" s="162"/>
      <c r="DC269" s="162"/>
      <c r="DD269" s="162"/>
      <c r="DE269" s="162"/>
      <c r="DF269" s="162"/>
      <c r="DG269" s="162"/>
      <c r="DH269" s="162"/>
      <c r="DI269" s="162"/>
      <c r="DJ269" s="162"/>
      <c r="DK269" s="162"/>
      <c r="DL269" s="162"/>
      <c r="DM269" s="162"/>
      <c r="DN269" s="162"/>
      <c r="DO269" s="162"/>
      <c r="DP269" s="162"/>
      <c r="DQ269" s="162"/>
      <c r="DR269" s="162"/>
      <c r="DS269" s="162"/>
      <c r="DT269" s="162"/>
      <c r="DU269" s="162"/>
      <c r="DV269" s="162"/>
      <c r="DW269" s="162"/>
      <c r="DX269" s="162"/>
      <c r="DY269" s="162"/>
      <c r="DZ269" s="162"/>
      <c r="EA269" s="162"/>
      <c r="EB269" s="162"/>
      <c r="EC269" s="162"/>
      <c r="ED269" s="162"/>
      <c r="EE269" s="162"/>
      <c r="EF269" s="162"/>
      <c r="EG269" s="162"/>
      <c r="EH269" s="162"/>
      <c r="EI269" s="162"/>
      <c r="EJ269" s="162"/>
      <c r="EK269" s="162"/>
      <c r="EL269" s="162"/>
      <c r="EM269" s="162"/>
      <c r="EN269" s="162"/>
      <c r="EO269" s="162"/>
      <c r="EP269" s="162"/>
      <c r="EQ269" s="162"/>
      <c r="ER269" s="162"/>
      <c r="ES269" s="162"/>
      <c r="ET269" s="162"/>
      <c r="EU269" s="162"/>
      <c r="EV269" s="162"/>
      <c r="EW269" s="162"/>
      <c r="EX269" s="162"/>
      <c r="EY269" s="162"/>
      <c r="EZ269" s="162"/>
      <c r="FA269" s="162"/>
      <c r="FB269" s="162"/>
      <c r="FC269" s="162"/>
      <c r="FD269" s="162"/>
      <c r="FE269" s="162"/>
      <c r="FF269" s="162"/>
      <c r="FG269" s="162"/>
      <c r="FH269" s="162"/>
      <c r="FI269" s="162"/>
      <c r="FJ269" s="162"/>
      <c r="FK269" s="162"/>
      <c r="FL269" s="162"/>
      <c r="FM269" s="162"/>
      <c r="FN269" s="162"/>
      <c r="FO269" s="162"/>
      <c r="FP269" s="162"/>
      <c r="FQ269" s="162"/>
      <c r="FR269" s="162"/>
      <c r="FS269" s="162"/>
      <c r="FT269" s="162"/>
      <c r="FU269" s="162"/>
      <c r="FV269" s="162"/>
      <c r="FW269" s="162"/>
      <c r="FX269" s="162"/>
      <c r="FY269" s="162"/>
      <c r="FZ269" s="162"/>
      <c r="GA269" s="162"/>
      <c r="GB269" s="162"/>
      <c r="GC269" s="162"/>
      <c r="GD269" s="162"/>
      <c r="GE269" s="162"/>
      <c r="GF269" s="162"/>
      <c r="GG269" s="162"/>
      <c r="GH269" s="162"/>
      <c r="GI269" s="162"/>
      <c r="GJ269" s="162"/>
      <c r="GK269" s="162"/>
      <c r="GL269" s="162"/>
      <c r="GM269" s="162"/>
      <c r="GN269" s="162"/>
      <c r="GO269" s="162"/>
      <c r="GP269" s="162"/>
      <c r="GQ269" s="162"/>
      <c r="GR269" s="162"/>
      <c r="GS269" s="162"/>
      <c r="GT269" s="162"/>
      <c r="GU269" s="162"/>
      <c r="GV269" s="162"/>
      <c r="GW269" s="162"/>
      <c r="GX269" s="162"/>
      <c r="GY269" s="162"/>
      <c r="GZ269" s="162"/>
      <c r="HA269" s="162"/>
      <c r="HB269" s="162"/>
      <c r="HC269" s="162"/>
      <c r="HD269" s="162"/>
      <c r="HE269" s="162"/>
      <c r="HF269" s="162"/>
      <c r="HG269" s="162"/>
      <c r="HH269" s="162"/>
      <c r="HI269" s="162"/>
      <c r="HJ269" s="162"/>
      <c r="HK269" s="162"/>
      <c r="HL269" s="162"/>
      <c r="HM269" s="162"/>
      <c r="HN269" s="162"/>
      <c r="HO269" s="162"/>
      <c r="HP269" s="162"/>
      <c r="HQ269" s="162"/>
      <c r="HR269" s="162"/>
      <c r="HS269" s="162"/>
      <c r="HT269" s="162"/>
      <c r="HU269" s="162"/>
      <c r="HV269" s="162"/>
      <c r="HW269" s="162"/>
      <c r="HX269" s="162"/>
      <c r="HY269" s="162"/>
      <c r="HZ269" s="162"/>
      <c r="IA269" s="162"/>
      <c r="IB269" s="162"/>
      <c r="IC269" s="162"/>
      <c r="ID269" s="162"/>
      <c r="IE269" s="162"/>
      <c r="IF269" s="162"/>
      <c r="IG269" s="162"/>
      <c r="IH269" s="162"/>
      <c r="II269" s="162"/>
      <c r="IJ269" s="162"/>
      <c r="IK269" s="162"/>
      <c r="IL269" s="162"/>
    </row>
    <row r="270" spans="1:246" s="125" customFormat="1" ht="54" customHeight="1">
      <c r="A270" s="117">
        <f t="shared" si="6"/>
        <v>118</v>
      </c>
      <c r="B270" s="159" t="s">
        <v>18</v>
      </c>
      <c r="C270" s="88" t="s">
        <v>263</v>
      </c>
      <c r="D270" s="85" t="s">
        <v>60</v>
      </c>
      <c r="E270" s="84">
        <v>1445</v>
      </c>
      <c r="F270" s="82">
        <v>38.806</v>
      </c>
      <c r="G270" s="119" t="s">
        <v>605</v>
      </c>
      <c r="H270" s="203">
        <v>1</v>
      </c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62"/>
      <c r="U270" s="162"/>
      <c r="V270" s="162"/>
      <c r="W270" s="162"/>
      <c r="X270" s="162"/>
      <c r="Y270" s="162"/>
      <c r="Z270" s="162"/>
      <c r="AA270" s="162"/>
      <c r="AB270" s="162"/>
      <c r="AC270" s="162"/>
      <c r="AD270" s="162"/>
      <c r="AE270" s="162"/>
      <c r="AF270" s="162"/>
      <c r="AG270" s="162"/>
      <c r="AH270" s="162"/>
      <c r="AI270" s="162"/>
      <c r="AJ270" s="162"/>
      <c r="AK270" s="162"/>
      <c r="AL270" s="162"/>
      <c r="AM270" s="162"/>
      <c r="AN270" s="162"/>
      <c r="AO270" s="162"/>
      <c r="AP270" s="162"/>
      <c r="AQ270" s="162"/>
      <c r="AR270" s="162"/>
      <c r="AS270" s="162"/>
      <c r="AT270" s="162"/>
      <c r="AU270" s="162"/>
      <c r="AV270" s="162"/>
      <c r="AW270" s="162"/>
      <c r="AX270" s="162"/>
      <c r="AY270" s="162"/>
      <c r="AZ270" s="162"/>
      <c r="BA270" s="162"/>
      <c r="BB270" s="162"/>
      <c r="BC270" s="162"/>
      <c r="BD270" s="162"/>
      <c r="BE270" s="162"/>
      <c r="BF270" s="162"/>
      <c r="BG270" s="162"/>
      <c r="BH270" s="162"/>
      <c r="BI270" s="162"/>
      <c r="BJ270" s="162"/>
      <c r="BK270" s="162"/>
      <c r="BL270" s="162"/>
      <c r="BM270" s="162"/>
      <c r="BN270" s="162"/>
      <c r="BO270" s="162"/>
      <c r="BP270" s="162"/>
      <c r="BQ270" s="162"/>
      <c r="BR270" s="162"/>
      <c r="BS270" s="162"/>
      <c r="BT270" s="162"/>
      <c r="BU270" s="162"/>
      <c r="BV270" s="162"/>
      <c r="BW270" s="162"/>
      <c r="BX270" s="162"/>
      <c r="BY270" s="162"/>
      <c r="BZ270" s="162"/>
      <c r="CA270" s="162"/>
      <c r="CB270" s="162"/>
      <c r="CC270" s="162"/>
      <c r="CD270" s="162"/>
      <c r="CE270" s="162"/>
      <c r="CF270" s="162"/>
      <c r="CG270" s="162"/>
      <c r="CH270" s="162"/>
      <c r="CI270" s="162"/>
      <c r="CJ270" s="162"/>
      <c r="CK270" s="162"/>
      <c r="CL270" s="162"/>
      <c r="CM270" s="162"/>
      <c r="CN270" s="162"/>
      <c r="CO270" s="162"/>
      <c r="CP270" s="162"/>
      <c r="CQ270" s="162"/>
      <c r="CR270" s="162"/>
      <c r="CS270" s="162"/>
      <c r="CT270" s="162"/>
      <c r="CU270" s="162"/>
      <c r="CV270" s="162"/>
      <c r="CW270" s="162"/>
      <c r="CX270" s="162"/>
      <c r="CY270" s="162"/>
      <c r="CZ270" s="162"/>
      <c r="DA270" s="162"/>
      <c r="DB270" s="162"/>
      <c r="DC270" s="162"/>
      <c r="DD270" s="162"/>
      <c r="DE270" s="162"/>
      <c r="DF270" s="162"/>
      <c r="DG270" s="162"/>
      <c r="DH270" s="162"/>
      <c r="DI270" s="162"/>
      <c r="DJ270" s="162"/>
      <c r="DK270" s="162"/>
      <c r="DL270" s="162"/>
      <c r="DM270" s="162"/>
      <c r="DN270" s="162"/>
      <c r="DO270" s="162"/>
      <c r="DP270" s="162"/>
      <c r="DQ270" s="162"/>
      <c r="DR270" s="162"/>
      <c r="DS270" s="162"/>
      <c r="DT270" s="162"/>
      <c r="DU270" s="162"/>
      <c r="DV270" s="162"/>
      <c r="DW270" s="162"/>
      <c r="DX270" s="162"/>
      <c r="DY270" s="162"/>
      <c r="DZ270" s="162"/>
      <c r="EA270" s="162"/>
      <c r="EB270" s="162"/>
      <c r="EC270" s="162"/>
      <c r="ED270" s="162"/>
      <c r="EE270" s="162"/>
      <c r="EF270" s="162"/>
      <c r="EG270" s="162"/>
      <c r="EH270" s="162"/>
      <c r="EI270" s="162"/>
      <c r="EJ270" s="162"/>
      <c r="EK270" s="162"/>
      <c r="EL270" s="162"/>
      <c r="EM270" s="162"/>
      <c r="EN270" s="162"/>
      <c r="EO270" s="162"/>
      <c r="EP270" s="162"/>
      <c r="EQ270" s="162"/>
      <c r="ER270" s="162"/>
      <c r="ES270" s="162"/>
      <c r="ET270" s="162"/>
      <c r="EU270" s="162"/>
      <c r="EV270" s="162"/>
      <c r="EW270" s="162"/>
      <c r="EX270" s="162"/>
      <c r="EY270" s="162"/>
      <c r="EZ270" s="162"/>
      <c r="FA270" s="162"/>
      <c r="FB270" s="162"/>
      <c r="FC270" s="162"/>
      <c r="FD270" s="162"/>
      <c r="FE270" s="162"/>
      <c r="FF270" s="162"/>
      <c r="FG270" s="162"/>
      <c r="FH270" s="162"/>
      <c r="FI270" s="162"/>
      <c r="FJ270" s="162"/>
      <c r="FK270" s="162"/>
      <c r="FL270" s="162"/>
      <c r="FM270" s="162"/>
      <c r="FN270" s="162"/>
      <c r="FO270" s="162"/>
      <c r="FP270" s="162"/>
      <c r="FQ270" s="162"/>
      <c r="FR270" s="162"/>
      <c r="FS270" s="162"/>
      <c r="FT270" s="162"/>
      <c r="FU270" s="162"/>
      <c r="FV270" s="162"/>
      <c r="FW270" s="162"/>
      <c r="FX270" s="162"/>
      <c r="FY270" s="162"/>
      <c r="FZ270" s="162"/>
      <c r="GA270" s="162"/>
      <c r="GB270" s="162"/>
      <c r="GC270" s="162"/>
      <c r="GD270" s="162"/>
      <c r="GE270" s="162"/>
      <c r="GF270" s="162"/>
      <c r="GG270" s="162"/>
      <c r="GH270" s="162"/>
      <c r="GI270" s="162"/>
      <c r="GJ270" s="162"/>
      <c r="GK270" s="162"/>
      <c r="GL270" s="162"/>
      <c r="GM270" s="162"/>
      <c r="GN270" s="162"/>
      <c r="GO270" s="162"/>
      <c r="GP270" s="162"/>
      <c r="GQ270" s="162"/>
      <c r="GR270" s="162"/>
      <c r="GS270" s="162"/>
      <c r="GT270" s="162"/>
      <c r="GU270" s="162"/>
      <c r="GV270" s="162"/>
      <c r="GW270" s="162"/>
      <c r="GX270" s="162"/>
      <c r="GY270" s="162"/>
      <c r="GZ270" s="162"/>
      <c r="HA270" s="162"/>
      <c r="HB270" s="162"/>
      <c r="HC270" s="162"/>
      <c r="HD270" s="162"/>
      <c r="HE270" s="162"/>
      <c r="HF270" s="162"/>
      <c r="HG270" s="162"/>
      <c r="HH270" s="162"/>
      <c r="HI270" s="162"/>
      <c r="HJ270" s="162"/>
      <c r="HK270" s="162"/>
      <c r="HL270" s="162"/>
      <c r="HM270" s="162"/>
      <c r="HN270" s="162"/>
      <c r="HO270" s="162"/>
      <c r="HP270" s="162"/>
      <c r="HQ270" s="162"/>
      <c r="HR270" s="162"/>
      <c r="HS270" s="162"/>
      <c r="HT270" s="162"/>
      <c r="HU270" s="162"/>
      <c r="HV270" s="162"/>
      <c r="HW270" s="162"/>
      <c r="HX270" s="162"/>
      <c r="HY270" s="162"/>
      <c r="HZ270" s="162"/>
      <c r="IA270" s="162"/>
      <c r="IB270" s="162"/>
      <c r="IC270" s="162"/>
      <c r="ID270" s="162"/>
      <c r="IE270" s="162"/>
      <c r="IF270" s="162"/>
      <c r="IG270" s="162"/>
      <c r="IH270" s="162"/>
      <c r="II270" s="162"/>
      <c r="IJ270" s="162"/>
      <c r="IK270" s="162"/>
      <c r="IL270" s="162"/>
    </row>
    <row r="271" spans="1:8" ht="60.75" customHeight="1">
      <c r="A271" s="117">
        <f t="shared" si="6"/>
        <v>119</v>
      </c>
      <c r="B271" s="85" t="s">
        <v>911</v>
      </c>
      <c r="C271" s="88" t="s">
        <v>263</v>
      </c>
      <c r="D271" s="85" t="s">
        <v>60</v>
      </c>
      <c r="E271" s="88">
        <v>825</v>
      </c>
      <c r="F271" s="79">
        <v>29.6</v>
      </c>
      <c r="G271" s="91" t="s">
        <v>955</v>
      </c>
      <c r="H271" s="101" t="s">
        <v>951</v>
      </c>
    </row>
    <row r="272" spans="1:8" ht="30" customHeight="1">
      <c r="A272" s="117">
        <f t="shared" si="6"/>
        <v>120</v>
      </c>
      <c r="B272" s="159" t="s">
        <v>168</v>
      </c>
      <c r="C272" s="88" t="s">
        <v>263</v>
      </c>
      <c r="D272" s="85" t="s">
        <v>60</v>
      </c>
      <c r="E272" s="88">
        <v>384.4</v>
      </c>
      <c r="F272" s="79">
        <v>484.286</v>
      </c>
      <c r="G272" s="119" t="s">
        <v>893</v>
      </c>
      <c r="H272" s="101">
        <v>0.5</v>
      </c>
    </row>
    <row r="273" spans="1:246" s="125" customFormat="1" ht="29.25" customHeight="1">
      <c r="A273" s="117">
        <f t="shared" si="6"/>
        <v>121</v>
      </c>
      <c r="B273" s="161" t="s">
        <v>224</v>
      </c>
      <c r="C273" s="88" t="s">
        <v>263</v>
      </c>
      <c r="D273" s="87" t="s">
        <v>188</v>
      </c>
      <c r="E273" s="84">
        <v>500</v>
      </c>
      <c r="F273" s="80">
        <v>275</v>
      </c>
      <c r="G273" s="236" t="s">
        <v>987</v>
      </c>
      <c r="H273" s="91" t="s">
        <v>943</v>
      </c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62"/>
      <c r="U273" s="162"/>
      <c r="V273" s="162"/>
      <c r="W273" s="162"/>
      <c r="X273" s="162"/>
      <c r="Y273" s="162"/>
      <c r="Z273" s="162"/>
      <c r="AA273" s="162"/>
      <c r="AB273" s="162"/>
      <c r="AC273" s="162"/>
      <c r="AD273" s="162"/>
      <c r="AE273" s="162"/>
      <c r="AF273" s="162"/>
      <c r="AG273" s="162"/>
      <c r="AH273" s="162"/>
      <c r="AI273" s="162"/>
      <c r="AJ273" s="162"/>
      <c r="AK273" s="162"/>
      <c r="AL273" s="162"/>
      <c r="AM273" s="162"/>
      <c r="AN273" s="162"/>
      <c r="AO273" s="162"/>
      <c r="AP273" s="162"/>
      <c r="AQ273" s="162"/>
      <c r="AR273" s="162"/>
      <c r="AS273" s="162"/>
      <c r="AT273" s="162"/>
      <c r="AU273" s="162"/>
      <c r="AV273" s="162"/>
      <c r="AW273" s="162"/>
      <c r="AX273" s="162"/>
      <c r="AY273" s="162"/>
      <c r="AZ273" s="162"/>
      <c r="BA273" s="162"/>
      <c r="BB273" s="162"/>
      <c r="BC273" s="162"/>
      <c r="BD273" s="162"/>
      <c r="BE273" s="162"/>
      <c r="BF273" s="162"/>
      <c r="BG273" s="162"/>
      <c r="BH273" s="162"/>
      <c r="BI273" s="162"/>
      <c r="BJ273" s="162"/>
      <c r="BK273" s="162"/>
      <c r="BL273" s="162"/>
      <c r="BM273" s="162"/>
      <c r="BN273" s="162"/>
      <c r="BO273" s="162"/>
      <c r="BP273" s="162"/>
      <c r="BQ273" s="162"/>
      <c r="BR273" s="162"/>
      <c r="BS273" s="162"/>
      <c r="BT273" s="162"/>
      <c r="BU273" s="162"/>
      <c r="BV273" s="162"/>
      <c r="BW273" s="162"/>
      <c r="BX273" s="162"/>
      <c r="BY273" s="162"/>
      <c r="BZ273" s="162"/>
      <c r="CA273" s="162"/>
      <c r="CB273" s="162"/>
      <c r="CC273" s="162"/>
      <c r="CD273" s="162"/>
      <c r="CE273" s="162"/>
      <c r="CF273" s="162"/>
      <c r="CG273" s="162"/>
      <c r="CH273" s="162"/>
      <c r="CI273" s="162"/>
      <c r="CJ273" s="162"/>
      <c r="CK273" s="162"/>
      <c r="CL273" s="162"/>
      <c r="CM273" s="162"/>
      <c r="CN273" s="162"/>
      <c r="CO273" s="162"/>
      <c r="CP273" s="162"/>
      <c r="CQ273" s="162"/>
      <c r="CR273" s="162"/>
      <c r="CS273" s="162"/>
      <c r="CT273" s="162"/>
      <c r="CU273" s="162"/>
      <c r="CV273" s="162"/>
      <c r="CW273" s="162"/>
      <c r="CX273" s="162"/>
      <c r="CY273" s="162"/>
      <c r="CZ273" s="162"/>
      <c r="DA273" s="162"/>
      <c r="DB273" s="162"/>
      <c r="DC273" s="162"/>
      <c r="DD273" s="162"/>
      <c r="DE273" s="162"/>
      <c r="DF273" s="162"/>
      <c r="DG273" s="162"/>
      <c r="DH273" s="162"/>
      <c r="DI273" s="162"/>
      <c r="DJ273" s="162"/>
      <c r="DK273" s="162"/>
      <c r="DL273" s="162"/>
      <c r="DM273" s="162"/>
      <c r="DN273" s="162"/>
      <c r="DO273" s="162"/>
      <c r="DP273" s="162"/>
      <c r="DQ273" s="162"/>
      <c r="DR273" s="162"/>
      <c r="DS273" s="162"/>
      <c r="DT273" s="162"/>
      <c r="DU273" s="162"/>
      <c r="DV273" s="162"/>
      <c r="DW273" s="162"/>
      <c r="DX273" s="162"/>
      <c r="DY273" s="162"/>
      <c r="DZ273" s="162"/>
      <c r="EA273" s="162"/>
      <c r="EB273" s="162"/>
      <c r="EC273" s="162"/>
      <c r="ED273" s="162"/>
      <c r="EE273" s="162"/>
      <c r="EF273" s="162"/>
      <c r="EG273" s="162"/>
      <c r="EH273" s="162"/>
      <c r="EI273" s="162"/>
      <c r="EJ273" s="162"/>
      <c r="EK273" s="162"/>
      <c r="EL273" s="162"/>
      <c r="EM273" s="162"/>
      <c r="EN273" s="162"/>
      <c r="EO273" s="162"/>
      <c r="EP273" s="162"/>
      <c r="EQ273" s="162"/>
      <c r="ER273" s="162"/>
      <c r="ES273" s="162"/>
      <c r="ET273" s="162"/>
      <c r="EU273" s="162"/>
      <c r="EV273" s="162"/>
      <c r="EW273" s="162"/>
      <c r="EX273" s="162"/>
      <c r="EY273" s="162"/>
      <c r="EZ273" s="162"/>
      <c r="FA273" s="162"/>
      <c r="FB273" s="162"/>
      <c r="FC273" s="162"/>
      <c r="FD273" s="162"/>
      <c r="FE273" s="162"/>
      <c r="FF273" s="162"/>
      <c r="FG273" s="162"/>
      <c r="FH273" s="162"/>
      <c r="FI273" s="162"/>
      <c r="FJ273" s="162"/>
      <c r="FK273" s="162"/>
      <c r="FL273" s="162"/>
      <c r="FM273" s="162"/>
      <c r="FN273" s="162"/>
      <c r="FO273" s="162"/>
      <c r="FP273" s="162"/>
      <c r="FQ273" s="162"/>
      <c r="FR273" s="162"/>
      <c r="FS273" s="162"/>
      <c r="FT273" s="162"/>
      <c r="FU273" s="162"/>
      <c r="FV273" s="162"/>
      <c r="FW273" s="162"/>
      <c r="FX273" s="162"/>
      <c r="FY273" s="162"/>
      <c r="FZ273" s="162"/>
      <c r="GA273" s="162"/>
      <c r="GB273" s="162"/>
      <c r="GC273" s="162"/>
      <c r="GD273" s="162"/>
      <c r="GE273" s="162"/>
      <c r="GF273" s="162"/>
      <c r="GG273" s="162"/>
      <c r="GH273" s="162"/>
      <c r="GI273" s="162"/>
      <c r="GJ273" s="162"/>
      <c r="GK273" s="162"/>
      <c r="GL273" s="162"/>
      <c r="GM273" s="162"/>
      <c r="GN273" s="162"/>
      <c r="GO273" s="162"/>
      <c r="GP273" s="162"/>
      <c r="GQ273" s="162"/>
      <c r="GR273" s="162"/>
      <c r="GS273" s="162"/>
      <c r="GT273" s="162"/>
      <c r="GU273" s="162"/>
      <c r="GV273" s="162"/>
      <c r="GW273" s="162"/>
      <c r="GX273" s="162"/>
      <c r="GY273" s="162"/>
      <c r="GZ273" s="162"/>
      <c r="HA273" s="162"/>
      <c r="HB273" s="162"/>
      <c r="HC273" s="162"/>
      <c r="HD273" s="162"/>
      <c r="HE273" s="162"/>
      <c r="HF273" s="162"/>
      <c r="HG273" s="162"/>
      <c r="HH273" s="162"/>
      <c r="HI273" s="162"/>
      <c r="HJ273" s="162"/>
      <c r="HK273" s="162"/>
      <c r="HL273" s="162"/>
      <c r="HM273" s="162"/>
      <c r="HN273" s="162"/>
      <c r="HO273" s="162"/>
      <c r="HP273" s="162"/>
      <c r="HQ273" s="162"/>
      <c r="HR273" s="162"/>
      <c r="HS273" s="162"/>
      <c r="HT273" s="162"/>
      <c r="HU273" s="162"/>
      <c r="HV273" s="162"/>
      <c r="HW273" s="162"/>
      <c r="HX273" s="162"/>
      <c r="HY273" s="162"/>
      <c r="HZ273" s="162"/>
      <c r="IA273" s="162"/>
      <c r="IB273" s="162"/>
      <c r="IC273" s="162"/>
      <c r="ID273" s="162"/>
      <c r="IE273" s="162"/>
      <c r="IF273" s="162"/>
      <c r="IG273" s="162"/>
      <c r="IH273" s="162"/>
      <c r="II273" s="162"/>
      <c r="IJ273" s="162"/>
      <c r="IK273" s="162"/>
      <c r="IL273" s="162"/>
    </row>
    <row r="274" spans="1:246" s="155" customFormat="1" ht="53.25" customHeight="1">
      <c r="A274" s="117">
        <f t="shared" si="6"/>
        <v>122</v>
      </c>
      <c r="B274" s="136" t="s">
        <v>54</v>
      </c>
      <c r="C274" s="88" t="s">
        <v>263</v>
      </c>
      <c r="D274" s="202" t="s">
        <v>60</v>
      </c>
      <c r="E274" s="88">
        <v>680</v>
      </c>
      <c r="F274" s="79">
        <v>429.947</v>
      </c>
      <c r="G274" s="88" t="s">
        <v>957</v>
      </c>
      <c r="H274" s="101" t="s">
        <v>947</v>
      </c>
      <c r="J274" s="156"/>
      <c r="K274" s="156"/>
      <c r="L274" s="156"/>
      <c r="M274" s="156"/>
      <c r="N274" s="156"/>
      <c r="O274" s="156"/>
      <c r="P274" s="156"/>
      <c r="Q274" s="156"/>
      <c r="R274" s="156"/>
      <c r="S274" s="156"/>
      <c r="T274" s="156"/>
      <c r="U274" s="156"/>
      <c r="V274" s="156"/>
      <c r="W274" s="156"/>
      <c r="X274" s="156"/>
      <c r="Y274" s="156"/>
      <c r="Z274" s="156"/>
      <c r="AA274" s="156"/>
      <c r="AB274" s="156"/>
      <c r="AC274" s="156"/>
      <c r="AD274" s="156"/>
      <c r="AE274" s="156"/>
      <c r="AF274" s="156"/>
      <c r="AG274" s="156"/>
      <c r="AH274" s="156"/>
      <c r="AI274" s="156"/>
      <c r="AJ274" s="156"/>
      <c r="AK274" s="156"/>
      <c r="AL274" s="156"/>
      <c r="AM274" s="156"/>
      <c r="AN274" s="156"/>
      <c r="AO274" s="156"/>
      <c r="AP274" s="156"/>
      <c r="AQ274" s="156"/>
      <c r="AR274" s="156"/>
      <c r="AS274" s="156"/>
      <c r="AT274" s="156"/>
      <c r="AU274" s="156"/>
      <c r="AV274" s="156"/>
      <c r="AW274" s="156"/>
      <c r="AX274" s="156"/>
      <c r="AY274" s="156"/>
      <c r="AZ274" s="156"/>
      <c r="BA274" s="156"/>
      <c r="BB274" s="156"/>
      <c r="BC274" s="156"/>
      <c r="BD274" s="156"/>
      <c r="BE274" s="156"/>
      <c r="BF274" s="156"/>
      <c r="BG274" s="156"/>
      <c r="BH274" s="156"/>
      <c r="BI274" s="156"/>
      <c r="BJ274" s="156"/>
      <c r="BK274" s="156"/>
      <c r="BL274" s="156"/>
      <c r="BM274" s="156"/>
      <c r="BN274" s="156"/>
      <c r="BO274" s="156"/>
      <c r="BP274" s="156"/>
      <c r="BQ274" s="156"/>
      <c r="BR274" s="156"/>
      <c r="BS274" s="156"/>
      <c r="BT274" s="156"/>
      <c r="BU274" s="156"/>
      <c r="BV274" s="156"/>
      <c r="BW274" s="156"/>
      <c r="BX274" s="156"/>
      <c r="BY274" s="156"/>
      <c r="BZ274" s="156"/>
      <c r="CA274" s="156"/>
      <c r="CB274" s="156"/>
      <c r="CC274" s="156"/>
      <c r="CD274" s="156"/>
      <c r="CE274" s="156"/>
      <c r="CF274" s="156"/>
      <c r="CG274" s="156"/>
      <c r="CH274" s="156"/>
      <c r="CI274" s="156"/>
      <c r="CJ274" s="156"/>
      <c r="CK274" s="156"/>
      <c r="CL274" s="156"/>
      <c r="CM274" s="156"/>
      <c r="CN274" s="156"/>
      <c r="CO274" s="156"/>
      <c r="CP274" s="156"/>
      <c r="CQ274" s="156"/>
      <c r="CR274" s="156"/>
      <c r="CS274" s="156"/>
      <c r="CT274" s="156"/>
      <c r="CU274" s="156"/>
      <c r="CV274" s="156"/>
      <c r="CW274" s="156"/>
      <c r="CX274" s="156"/>
      <c r="CY274" s="156"/>
      <c r="CZ274" s="156"/>
      <c r="DA274" s="156"/>
      <c r="DB274" s="156"/>
      <c r="DC274" s="156"/>
      <c r="DD274" s="156"/>
      <c r="DE274" s="156"/>
      <c r="DF274" s="156"/>
      <c r="DG274" s="156"/>
      <c r="DH274" s="156"/>
      <c r="DI274" s="156"/>
      <c r="DJ274" s="156"/>
      <c r="DK274" s="156"/>
      <c r="DL274" s="156"/>
      <c r="DM274" s="156"/>
      <c r="DN274" s="156"/>
      <c r="DO274" s="156"/>
      <c r="DP274" s="156"/>
      <c r="DQ274" s="156"/>
      <c r="DR274" s="156"/>
      <c r="DS274" s="156"/>
      <c r="DT274" s="156"/>
      <c r="DU274" s="156"/>
      <c r="DV274" s="156"/>
      <c r="DW274" s="156"/>
      <c r="DX274" s="156"/>
      <c r="DY274" s="156"/>
      <c r="DZ274" s="156"/>
      <c r="EA274" s="156"/>
      <c r="EB274" s="156"/>
      <c r="EC274" s="156"/>
      <c r="ED274" s="156"/>
      <c r="EE274" s="156"/>
      <c r="EF274" s="156"/>
      <c r="EG274" s="156"/>
      <c r="EH274" s="156"/>
      <c r="EI274" s="156"/>
      <c r="EJ274" s="156"/>
      <c r="EK274" s="156"/>
      <c r="EL274" s="156"/>
      <c r="EM274" s="156"/>
      <c r="EN274" s="156"/>
      <c r="EO274" s="156"/>
      <c r="EP274" s="156"/>
      <c r="EQ274" s="156"/>
      <c r="ER274" s="156"/>
      <c r="ES274" s="156"/>
      <c r="ET274" s="156"/>
      <c r="EU274" s="156"/>
      <c r="EV274" s="156"/>
      <c r="EW274" s="156"/>
      <c r="EX274" s="156"/>
      <c r="EY274" s="156"/>
      <c r="EZ274" s="156"/>
      <c r="FA274" s="156"/>
      <c r="FB274" s="156"/>
      <c r="FC274" s="156"/>
      <c r="FD274" s="156"/>
      <c r="FE274" s="156"/>
      <c r="FF274" s="156"/>
      <c r="FG274" s="156"/>
      <c r="FH274" s="156"/>
      <c r="FI274" s="156"/>
      <c r="FJ274" s="156"/>
      <c r="FK274" s="156"/>
      <c r="FL274" s="156"/>
      <c r="FM274" s="156"/>
      <c r="FN274" s="156"/>
      <c r="FO274" s="156"/>
      <c r="FP274" s="156"/>
      <c r="FQ274" s="156"/>
      <c r="FR274" s="156"/>
      <c r="FS274" s="156"/>
      <c r="FT274" s="156"/>
      <c r="FU274" s="156"/>
      <c r="FV274" s="156"/>
      <c r="FW274" s="156"/>
      <c r="FX274" s="156"/>
      <c r="FY274" s="156"/>
      <c r="FZ274" s="156"/>
      <c r="GA274" s="156"/>
      <c r="GB274" s="156"/>
      <c r="GC274" s="156"/>
      <c r="GD274" s="156"/>
      <c r="GE274" s="156"/>
      <c r="GF274" s="156"/>
      <c r="GG274" s="156"/>
      <c r="GH274" s="156"/>
      <c r="GI274" s="156"/>
      <c r="GJ274" s="156"/>
      <c r="GK274" s="156"/>
      <c r="GL274" s="156"/>
      <c r="GM274" s="156"/>
      <c r="GN274" s="156"/>
      <c r="GO274" s="156"/>
      <c r="GP274" s="156"/>
      <c r="GQ274" s="156"/>
      <c r="GR274" s="156"/>
      <c r="GS274" s="156"/>
      <c r="GT274" s="156"/>
      <c r="GU274" s="156"/>
      <c r="GV274" s="156"/>
      <c r="GW274" s="156"/>
      <c r="GX274" s="156"/>
      <c r="GY274" s="156"/>
      <c r="GZ274" s="156"/>
      <c r="HA274" s="156"/>
      <c r="HB274" s="156"/>
      <c r="HC274" s="156"/>
      <c r="HD274" s="156"/>
      <c r="HE274" s="156"/>
      <c r="HF274" s="156"/>
      <c r="HG274" s="156"/>
      <c r="HH274" s="156"/>
      <c r="HI274" s="156"/>
      <c r="HJ274" s="156"/>
      <c r="HK274" s="156"/>
      <c r="HL274" s="156"/>
      <c r="HM274" s="156"/>
      <c r="HN274" s="156"/>
      <c r="HO274" s="156"/>
      <c r="HP274" s="156"/>
      <c r="HQ274" s="156"/>
      <c r="HR274" s="156"/>
      <c r="HS274" s="156"/>
      <c r="HT274" s="156"/>
      <c r="HU274" s="156"/>
      <c r="HV274" s="156"/>
      <c r="HW274" s="156"/>
      <c r="HX274" s="156"/>
      <c r="HY274" s="156"/>
      <c r="HZ274" s="156"/>
      <c r="IA274" s="156"/>
      <c r="IB274" s="156"/>
      <c r="IC274" s="156"/>
      <c r="ID274" s="156"/>
      <c r="IE274" s="156"/>
      <c r="IF274" s="156"/>
      <c r="IG274" s="156"/>
      <c r="IH274" s="156"/>
      <c r="II274" s="156"/>
      <c r="IJ274" s="156"/>
      <c r="IK274" s="156"/>
      <c r="IL274" s="156"/>
    </row>
    <row r="275" spans="1:8" ht="65.25" customHeight="1">
      <c r="A275" s="117">
        <f t="shared" si="6"/>
        <v>123</v>
      </c>
      <c r="B275" s="86" t="s">
        <v>326</v>
      </c>
      <c r="C275" s="88" t="s">
        <v>263</v>
      </c>
      <c r="D275" s="87" t="s">
        <v>188</v>
      </c>
      <c r="E275" s="88">
        <v>420</v>
      </c>
      <c r="F275" s="79">
        <f>E275*0.32+48.48</f>
        <v>182.88</v>
      </c>
      <c r="G275" s="236" t="s">
        <v>957</v>
      </c>
      <c r="H275" s="101" t="s">
        <v>947</v>
      </c>
    </row>
    <row r="276" spans="1:8" ht="30" customHeight="1">
      <c r="A276" s="117"/>
      <c r="B276" s="242" t="s">
        <v>57</v>
      </c>
      <c r="C276" s="243"/>
      <c r="D276" s="204"/>
      <c r="E276" s="204"/>
      <c r="F276" s="204"/>
      <c r="G276" s="152"/>
      <c r="H276" s="91"/>
    </row>
    <row r="277" spans="1:246" s="125" customFormat="1" ht="47.25" customHeight="1">
      <c r="A277" s="117">
        <f>A275+1</f>
        <v>124</v>
      </c>
      <c r="B277" s="86" t="s">
        <v>459</v>
      </c>
      <c r="C277" s="88" t="s">
        <v>198</v>
      </c>
      <c r="D277" s="202" t="s">
        <v>60</v>
      </c>
      <c r="E277" s="88">
        <v>654</v>
      </c>
      <c r="F277" s="79">
        <v>359.70000000000005</v>
      </c>
      <c r="G277" s="236" t="s">
        <v>645</v>
      </c>
      <c r="H277" s="91" t="s">
        <v>942</v>
      </c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62"/>
      <c r="U277" s="162"/>
      <c r="V277" s="162"/>
      <c r="W277" s="162"/>
      <c r="X277" s="162"/>
      <c r="Y277" s="162"/>
      <c r="Z277" s="162"/>
      <c r="AA277" s="162"/>
      <c r="AB277" s="162"/>
      <c r="AC277" s="162"/>
      <c r="AD277" s="162"/>
      <c r="AE277" s="162"/>
      <c r="AF277" s="162"/>
      <c r="AG277" s="162"/>
      <c r="AH277" s="162"/>
      <c r="AI277" s="162"/>
      <c r="AJ277" s="162"/>
      <c r="AK277" s="162"/>
      <c r="AL277" s="162"/>
      <c r="AM277" s="162"/>
      <c r="AN277" s="162"/>
      <c r="AO277" s="162"/>
      <c r="AP277" s="162"/>
      <c r="AQ277" s="162"/>
      <c r="AR277" s="162"/>
      <c r="AS277" s="162"/>
      <c r="AT277" s="162"/>
      <c r="AU277" s="162"/>
      <c r="AV277" s="162"/>
      <c r="AW277" s="162"/>
      <c r="AX277" s="162"/>
      <c r="AY277" s="162"/>
      <c r="AZ277" s="162"/>
      <c r="BA277" s="162"/>
      <c r="BB277" s="162"/>
      <c r="BC277" s="162"/>
      <c r="BD277" s="162"/>
      <c r="BE277" s="162"/>
      <c r="BF277" s="162"/>
      <c r="BG277" s="162"/>
      <c r="BH277" s="162"/>
      <c r="BI277" s="162"/>
      <c r="BJ277" s="162"/>
      <c r="BK277" s="162"/>
      <c r="BL277" s="162"/>
      <c r="BM277" s="162"/>
      <c r="BN277" s="162"/>
      <c r="BO277" s="162"/>
      <c r="BP277" s="162"/>
      <c r="BQ277" s="162"/>
      <c r="BR277" s="162"/>
      <c r="BS277" s="162"/>
      <c r="BT277" s="162"/>
      <c r="BU277" s="162"/>
      <c r="BV277" s="162"/>
      <c r="BW277" s="162"/>
      <c r="BX277" s="162"/>
      <c r="BY277" s="162"/>
      <c r="BZ277" s="162"/>
      <c r="CA277" s="162"/>
      <c r="CB277" s="162"/>
      <c r="CC277" s="162"/>
      <c r="CD277" s="162"/>
      <c r="CE277" s="162"/>
      <c r="CF277" s="162"/>
      <c r="CG277" s="162"/>
      <c r="CH277" s="162"/>
      <c r="CI277" s="162"/>
      <c r="CJ277" s="162"/>
      <c r="CK277" s="162"/>
      <c r="CL277" s="162"/>
      <c r="CM277" s="162"/>
      <c r="CN277" s="162"/>
      <c r="CO277" s="162"/>
      <c r="CP277" s="162"/>
      <c r="CQ277" s="162"/>
      <c r="CR277" s="162"/>
      <c r="CS277" s="162"/>
      <c r="CT277" s="162"/>
      <c r="CU277" s="162"/>
      <c r="CV277" s="162"/>
      <c r="CW277" s="162"/>
      <c r="CX277" s="162"/>
      <c r="CY277" s="162"/>
      <c r="CZ277" s="162"/>
      <c r="DA277" s="162"/>
      <c r="DB277" s="162"/>
      <c r="DC277" s="162"/>
      <c r="DD277" s="162"/>
      <c r="DE277" s="162"/>
      <c r="DF277" s="162"/>
      <c r="DG277" s="162"/>
      <c r="DH277" s="162"/>
      <c r="DI277" s="162"/>
      <c r="DJ277" s="162"/>
      <c r="DK277" s="162"/>
      <c r="DL277" s="162"/>
      <c r="DM277" s="162"/>
      <c r="DN277" s="162"/>
      <c r="DO277" s="162"/>
      <c r="DP277" s="162"/>
      <c r="DQ277" s="162"/>
      <c r="DR277" s="162"/>
      <c r="DS277" s="162"/>
      <c r="DT277" s="162"/>
      <c r="DU277" s="162"/>
      <c r="DV277" s="162"/>
      <c r="DW277" s="162"/>
      <c r="DX277" s="162"/>
      <c r="DY277" s="162"/>
      <c r="DZ277" s="162"/>
      <c r="EA277" s="162"/>
      <c r="EB277" s="162"/>
      <c r="EC277" s="162"/>
      <c r="ED277" s="162"/>
      <c r="EE277" s="162"/>
      <c r="EF277" s="162"/>
      <c r="EG277" s="162"/>
      <c r="EH277" s="162"/>
      <c r="EI277" s="162"/>
      <c r="EJ277" s="162"/>
      <c r="EK277" s="162"/>
      <c r="EL277" s="162"/>
      <c r="EM277" s="162"/>
      <c r="EN277" s="162"/>
      <c r="EO277" s="162"/>
      <c r="EP277" s="162"/>
      <c r="EQ277" s="162"/>
      <c r="ER277" s="162"/>
      <c r="ES277" s="162"/>
      <c r="ET277" s="162"/>
      <c r="EU277" s="162"/>
      <c r="EV277" s="162"/>
      <c r="EW277" s="162"/>
      <c r="EX277" s="162"/>
      <c r="EY277" s="162"/>
      <c r="EZ277" s="162"/>
      <c r="FA277" s="162"/>
      <c r="FB277" s="162"/>
      <c r="FC277" s="162"/>
      <c r="FD277" s="162"/>
      <c r="FE277" s="162"/>
      <c r="FF277" s="162"/>
      <c r="FG277" s="162"/>
      <c r="FH277" s="162"/>
      <c r="FI277" s="162"/>
      <c r="FJ277" s="162"/>
      <c r="FK277" s="162"/>
      <c r="FL277" s="162"/>
      <c r="FM277" s="162"/>
      <c r="FN277" s="162"/>
      <c r="FO277" s="162"/>
      <c r="FP277" s="162"/>
      <c r="FQ277" s="162"/>
      <c r="FR277" s="162"/>
      <c r="FS277" s="162"/>
      <c r="FT277" s="162"/>
      <c r="FU277" s="162"/>
      <c r="FV277" s="162"/>
      <c r="FW277" s="162"/>
      <c r="FX277" s="162"/>
      <c r="FY277" s="162"/>
      <c r="FZ277" s="162"/>
      <c r="GA277" s="162"/>
      <c r="GB277" s="162"/>
      <c r="GC277" s="162"/>
      <c r="GD277" s="162"/>
      <c r="GE277" s="162"/>
      <c r="GF277" s="162"/>
      <c r="GG277" s="162"/>
      <c r="GH277" s="162"/>
      <c r="GI277" s="162"/>
      <c r="GJ277" s="162"/>
      <c r="GK277" s="162"/>
      <c r="GL277" s="162"/>
      <c r="GM277" s="162"/>
      <c r="GN277" s="162"/>
      <c r="GO277" s="162"/>
      <c r="GP277" s="162"/>
      <c r="GQ277" s="162"/>
      <c r="GR277" s="162"/>
      <c r="GS277" s="162"/>
      <c r="GT277" s="162"/>
      <c r="GU277" s="162"/>
      <c r="GV277" s="162"/>
      <c r="GW277" s="162"/>
      <c r="GX277" s="162"/>
      <c r="GY277" s="162"/>
      <c r="GZ277" s="162"/>
      <c r="HA277" s="162"/>
      <c r="HB277" s="162"/>
      <c r="HC277" s="162"/>
      <c r="HD277" s="162"/>
      <c r="HE277" s="162"/>
      <c r="HF277" s="162"/>
      <c r="HG277" s="162"/>
      <c r="HH277" s="162"/>
      <c r="HI277" s="162"/>
      <c r="HJ277" s="162"/>
      <c r="HK277" s="162"/>
      <c r="HL277" s="162"/>
      <c r="HM277" s="162"/>
      <c r="HN277" s="162"/>
      <c r="HO277" s="162"/>
      <c r="HP277" s="162"/>
      <c r="HQ277" s="162"/>
      <c r="HR277" s="162"/>
      <c r="HS277" s="162"/>
      <c r="HT277" s="162"/>
      <c r="HU277" s="162"/>
      <c r="HV277" s="162"/>
      <c r="HW277" s="162"/>
      <c r="HX277" s="162"/>
      <c r="HY277" s="162"/>
      <c r="HZ277" s="162"/>
      <c r="IA277" s="162"/>
      <c r="IB277" s="162"/>
      <c r="IC277" s="162"/>
      <c r="ID277" s="162"/>
      <c r="IE277" s="162"/>
      <c r="IF277" s="162"/>
      <c r="IG277" s="162"/>
      <c r="IH277" s="162"/>
      <c r="II277" s="162"/>
      <c r="IJ277" s="162"/>
      <c r="IK277" s="162"/>
      <c r="IL277" s="162"/>
    </row>
    <row r="278" spans="1:246" s="125" customFormat="1" ht="49.5" customHeight="1">
      <c r="A278" s="117">
        <f aca="true" t="shared" si="8" ref="A278:A286">A277+1</f>
        <v>125</v>
      </c>
      <c r="B278" s="86" t="s">
        <v>460</v>
      </c>
      <c r="C278" s="88" t="s">
        <v>198</v>
      </c>
      <c r="D278" s="202" t="s">
        <v>60</v>
      </c>
      <c r="E278" s="88">
        <v>651</v>
      </c>
      <c r="F278" s="79">
        <v>358.05</v>
      </c>
      <c r="G278" s="236" t="s">
        <v>645</v>
      </c>
      <c r="H278" s="91" t="s">
        <v>942</v>
      </c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62"/>
      <c r="U278" s="162"/>
      <c r="V278" s="162"/>
      <c r="W278" s="162"/>
      <c r="X278" s="162"/>
      <c r="Y278" s="162"/>
      <c r="Z278" s="162"/>
      <c r="AA278" s="162"/>
      <c r="AB278" s="162"/>
      <c r="AC278" s="162"/>
      <c r="AD278" s="162"/>
      <c r="AE278" s="162"/>
      <c r="AF278" s="162"/>
      <c r="AG278" s="162"/>
      <c r="AH278" s="162"/>
      <c r="AI278" s="162"/>
      <c r="AJ278" s="162"/>
      <c r="AK278" s="162"/>
      <c r="AL278" s="162"/>
      <c r="AM278" s="162"/>
      <c r="AN278" s="162"/>
      <c r="AO278" s="162"/>
      <c r="AP278" s="162"/>
      <c r="AQ278" s="162"/>
      <c r="AR278" s="162"/>
      <c r="AS278" s="162"/>
      <c r="AT278" s="162"/>
      <c r="AU278" s="162"/>
      <c r="AV278" s="162"/>
      <c r="AW278" s="162"/>
      <c r="AX278" s="162"/>
      <c r="AY278" s="162"/>
      <c r="AZ278" s="162"/>
      <c r="BA278" s="162"/>
      <c r="BB278" s="162"/>
      <c r="BC278" s="162"/>
      <c r="BD278" s="162"/>
      <c r="BE278" s="162"/>
      <c r="BF278" s="162"/>
      <c r="BG278" s="162"/>
      <c r="BH278" s="162"/>
      <c r="BI278" s="162"/>
      <c r="BJ278" s="162"/>
      <c r="BK278" s="162"/>
      <c r="BL278" s="162"/>
      <c r="BM278" s="162"/>
      <c r="BN278" s="162"/>
      <c r="BO278" s="162"/>
      <c r="BP278" s="162"/>
      <c r="BQ278" s="162"/>
      <c r="BR278" s="162"/>
      <c r="BS278" s="162"/>
      <c r="BT278" s="162"/>
      <c r="BU278" s="162"/>
      <c r="BV278" s="162"/>
      <c r="BW278" s="162"/>
      <c r="BX278" s="162"/>
      <c r="BY278" s="162"/>
      <c r="BZ278" s="162"/>
      <c r="CA278" s="162"/>
      <c r="CB278" s="162"/>
      <c r="CC278" s="162"/>
      <c r="CD278" s="162"/>
      <c r="CE278" s="162"/>
      <c r="CF278" s="162"/>
      <c r="CG278" s="162"/>
      <c r="CH278" s="162"/>
      <c r="CI278" s="162"/>
      <c r="CJ278" s="162"/>
      <c r="CK278" s="162"/>
      <c r="CL278" s="162"/>
      <c r="CM278" s="162"/>
      <c r="CN278" s="162"/>
      <c r="CO278" s="162"/>
      <c r="CP278" s="162"/>
      <c r="CQ278" s="162"/>
      <c r="CR278" s="162"/>
      <c r="CS278" s="162"/>
      <c r="CT278" s="162"/>
      <c r="CU278" s="162"/>
      <c r="CV278" s="162"/>
      <c r="CW278" s="162"/>
      <c r="CX278" s="162"/>
      <c r="CY278" s="162"/>
      <c r="CZ278" s="162"/>
      <c r="DA278" s="162"/>
      <c r="DB278" s="162"/>
      <c r="DC278" s="162"/>
      <c r="DD278" s="162"/>
      <c r="DE278" s="162"/>
      <c r="DF278" s="162"/>
      <c r="DG278" s="162"/>
      <c r="DH278" s="162"/>
      <c r="DI278" s="162"/>
      <c r="DJ278" s="162"/>
      <c r="DK278" s="162"/>
      <c r="DL278" s="162"/>
      <c r="DM278" s="162"/>
      <c r="DN278" s="162"/>
      <c r="DO278" s="162"/>
      <c r="DP278" s="162"/>
      <c r="DQ278" s="162"/>
      <c r="DR278" s="162"/>
      <c r="DS278" s="162"/>
      <c r="DT278" s="162"/>
      <c r="DU278" s="162"/>
      <c r="DV278" s="162"/>
      <c r="DW278" s="162"/>
      <c r="DX278" s="162"/>
      <c r="DY278" s="162"/>
      <c r="DZ278" s="162"/>
      <c r="EA278" s="162"/>
      <c r="EB278" s="162"/>
      <c r="EC278" s="162"/>
      <c r="ED278" s="162"/>
      <c r="EE278" s="162"/>
      <c r="EF278" s="162"/>
      <c r="EG278" s="162"/>
      <c r="EH278" s="162"/>
      <c r="EI278" s="162"/>
      <c r="EJ278" s="162"/>
      <c r="EK278" s="162"/>
      <c r="EL278" s="162"/>
      <c r="EM278" s="162"/>
      <c r="EN278" s="162"/>
      <c r="EO278" s="162"/>
      <c r="EP278" s="162"/>
      <c r="EQ278" s="162"/>
      <c r="ER278" s="162"/>
      <c r="ES278" s="162"/>
      <c r="ET278" s="162"/>
      <c r="EU278" s="162"/>
      <c r="EV278" s="162"/>
      <c r="EW278" s="162"/>
      <c r="EX278" s="162"/>
      <c r="EY278" s="162"/>
      <c r="EZ278" s="162"/>
      <c r="FA278" s="162"/>
      <c r="FB278" s="162"/>
      <c r="FC278" s="162"/>
      <c r="FD278" s="162"/>
      <c r="FE278" s="162"/>
      <c r="FF278" s="162"/>
      <c r="FG278" s="162"/>
      <c r="FH278" s="162"/>
      <c r="FI278" s="162"/>
      <c r="FJ278" s="162"/>
      <c r="FK278" s="162"/>
      <c r="FL278" s="162"/>
      <c r="FM278" s="162"/>
      <c r="FN278" s="162"/>
      <c r="FO278" s="162"/>
      <c r="FP278" s="162"/>
      <c r="FQ278" s="162"/>
      <c r="FR278" s="162"/>
      <c r="FS278" s="162"/>
      <c r="FT278" s="162"/>
      <c r="FU278" s="162"/>
      <c r="FV278" s="162"/>
      <c r="FW278" s="162"/>
      <c r="FX278" s="162"/>
      <c r="FY278" s="162"/>
      <c r="FZ278" s="162"/>
      <c r="GA278" s="162"/>
      <c r="GB278" s="162"/>
      <c r="GC278" s="162"/>
      <c r="GD278" s="162"/>
      <c r="GE278" s="162"/>
      <c r="GF278" s="162"/>
      <c r="GG278" s="162"/>
      <c r="GH278" s="162"/>
      <c r="GI278" s="162"/>
      <c r="GJ278" s="162"/>
      <c r="GK278" s="162"/>
      <c r="GL278" s="162"/>
      <c r="GM278" s="162"/>
      <c r="GN278" s="162"/>
      <c r="GO278" s="162"/>
      <c r="GP278" s="162"/>
      <c r="GQ278" s="162"/>
      <c r="GR278" s="162"/>
      <c r="GS278" s="162"/>
      <c r="GT278" s="162"/>
      <c r="GU278" s="162"/>
      <c r="GV278" s="162"/>
      <c r="GW278" s="162"/>
      <c r="GX278" s="162"/>
      <c r="GY278" s="162"/>
      <c r="GZ278" s="162"/>
      <c r="HA278" s="162"/>
      <c r="HB278" s="162"/>
      <c r="HC278" s="162"/>
      <c r="HD278" s="162"/>
      <c r="HE278" s="162"/>
      <c r="HF278" s="162"/>
      <c r="HG278" s="162"/>
      <c r="HH278" s="162"/>
      <c r="HI278" s="162"/>
      <c r="HJ278" s="162"/>
      <c r="HK278" s="162"/>
      <c r="HL278" s="162"/>
      <c r="HM278" s="162"/>
      <c r="HN278" s="162"/>
      <c r="HO278" s="162"/>
      <c r="HP278" s="162"/>
      <c r="HQ278" s="162"/>
      <c r="HR278" s="162"/>
      <c r="HS278" s="162"/>
      <c r="HT278" s="162"/>
      <c r="HU278" s="162"/>
      <c r="HV278" s="162"/>
      <c r="HW278" s="162"/>
      <c r="HX278" s="162"/>
      <c r="HY278" s="162"/>
      <c r="HZ278" s="162"/>
      <c r="IA278" s="162"/>
      <c r="IB278" s="162"/>
      <c r="IC278" s="162"/>
      <c r="ID278" s="162"/>
      <c r="IE278" s="162"/>
      <c r="IF278" s="162"/>
      <c r="IG278" s="162"/>
      <c r="IH278" s="162"/>
      <c r="II278" s="162"/>
      <c r="IJ278" s="162"/>
      <c r="IK278" s="162"/>
      <c r="IL278" s="162"/>
    </row>
    <row r="279" spans="1:246" s="125" customFormat="1" ht="47.25" customHeight="1">
      <c r="A279" s="117">
        <f t="shared" si="8"/>
        <v>126</v>
      </c>
      <c r="B279" s="86" t="s">
        <v>461</v>
      </c>
      <c r="C279" s="88" t="s">
        <v>198</v>
      </c>
      <c r="D279" s="202" t="s">
        <v>60</v>
      </c>
      <c r="E279" s="88">
        <v>654</v>
      </c>
      <c r="F279" s="79">
        <v>359.70000000000005</v>
      </c>
      <c r="G279" s="236" t="s">
        <v>645</v>
      </c>
      <c r="H279" s="91" t="s">
        <v>942</v>
      </c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62"/>
      <c r="U279" s="162"/>
      <c r="V279" s="162"/>
      <c r="W279" s="162"/>
      <c r="X279" s="162"/>
      <c r="Y279" s="162"/>
      <c r="Z279" s="162"/>
      <c r="AA279" s="162"/>
      <c r="AB279" s="162"/>
      <c r="AC279" s="162"/>
      <c r="AD279" s="162"/>
      <c r="AE279" s="162"/>
      <c r="AF279" s="162"/>
      <c r="AG279" s="162"/>
      <c r="AH279" s="162"/>
      <c r="AI279" s="162"/>
      <c r="AJ279" s="162"/>
      <c r="AK279" s="162"/>
      <c r="AL279" s="162"/>
      <c r="AM279" s="162"/>
      <c r="AN279" s="162"/>
      <c r="AO279" s="162"/>
      <c r="AP279" s="162"/>
      <c r="AQ279" s="162"/>
      <c r="AR279" s="162"/>
      <c r="AS279" s="162"/>
      <c r="AT279" s="162"/>
      <c r="AU279" s="162"/>
      <c r="AV279" s="162"/>
      <c r="AW279" s="162"/>
      <c r="AX279" s="162"/>
      <c r="AY279" s="162"/>
      <c r="AZ279" s="162"/>
      <c r="BA279" s="162"/>
      <c r="BB279" s="162"/>
      <c r="BC279" s="162"/>
      <c r="BD279" s="162"/>
      <c r="BE279" s="162"/>
      <c r="BF279" s="162"/>
      <c r="BG279" s="162"/>
      <c r="BH279" s="162"/>
      <c r="BI279" s="162"/>
      <c r="BJ279" s="162"/>
      <c r="BK279" s="162"/>
      <c r="BL279" s="162"/>
      <c r="BM279" s="162"/>
      <c r="BN279" s="162"/>
      <c r="BO279" s="162"/>
      <c r="BP279" s="162"/>
      <c r="BQ279" s="162"/>
      <c r="BR279" s="162"/>
      <c r="BS279" s="162"/>
      <c r="BT279" s="162"/>
      <c r="BU279" s="162"/>
      <c r="BV279" s="162"/>
      <c r="BW279" s="162"/>
      <c r="BX279" s="162"/>
      <c r="BY279" s="162"/>
      <c r="BZ279" s="162"/>
      <c r="CA279" s="162"/>
      <c r="CB279" s="162"/>
      <c r="CC279" s="162"/>
      <c r="CD279" s="162"/>
      <c r="CE279" s="162"/>
      <c r="CF279" s="162"/>
      <c r="CG279" s="162"/>
      <c r="CH279" s="162"/>
      <c r="CI279" s="162"/>
      <c r="CJ279" s="162"/>
      <c r="CK279" s="162"/>
      <c r="CL279" s="162"/>
      <c r="CM279" s="162"/>
      <c r="CN279" s="162"/>
      <c r="CO279" s="162"/>
      <c r="CP279" s="162"/>
      <c r="CQ279" s="162"/>
      <c r="CR279" s="162"/>
      <c r="CS279" s="162"/>
      <c r="CT279" s="162"/>
      <c r="CU279" s="162"/>
      <c r="CV279" s="162"/>
      <c r="CW279" s="162"/>
      <c r="CX279" s="162"/>
      <c r="CY279" s="162"/>
      <c r="CZ279" s="162"/>
      <c r="DA279" s="162"/>
      <c r="DB279" s="162"/>
      <c r="DC279" s="162"/>
      <c r="DD279" s="162"/>
      <c r="DE279" s="162"/>
      <c r="DF279" s="162"/>
      <c r="DG279" s="162"/>
      <c r="DH279" s="162"/>
      <c r="DI279" s="162"/>
      <c r="DJ279" s="162"/>
      <c r="DK279" s="162"/>
      <c r="DL279" s="162"/>
      <c r="DM279" s="162"/>
      <c r="DN279" s="162"/>
      <c r="DO279" s="162"/>
      <c r="DP279" s="162"/>
      <c r="DQ279" s="162"/>
      <c r="DR279" s="162"/>
      <c r="DS279" s="162"/>
      <c r="DT279" s="162"/>
      <c r="DU279" s="162"/>
      <c r="DV279" s="162"/>
      <c r="DW279" s="162"/>
      <c r="DX279" s="162"/>
      <c r="DY279" s="162"/>
      <c r="DZ279" s="162"/>
      <c r="EA279" s="162"/>
      <c r="EB279" s="162"/>
      <c r="EC279" s="162"/>
      <c r="ED279" s="162"/>
      <c r="EE279" s="162"/>
      <c r="EF279" s="162"/>
      <c r="EG279" s="162"/>
      <c r="EH279" s="162"/>
      <c r="EI279" s="162"/>
      <c r="EJ279" s="162"/>
      <c r="EK279" s="162"/>
      <c r="EL279" s="162"/>
      <c r="EM279" s="162"/>
      <c r="EN279" s="162"/>
      <c r="EO279" s="162"/>
      <c r="EP279" s="162"/>
      <c r="EQ279" s="162"/>
      <c r="ER279" s="162"/>
      <c r="ES279" s="162"/>
      <c r="ET279" s="162"/>
      <c r="EU279" s="162"/>
      <c r="EV279" s="162"/>
      <c r="EW279" s="162"/>
      <c r="EX279" s="162"/>
      <c r="EY279" s="162"/>
      <c r="EZ279" s="162"/>
      <c r="FA279" s="162"/>
      <c r="FB279" s="162"/>
      <c r="FC279" s="162"/>
      <c r="FD279" s="162"/>
      <c r="FE279" s="162"/>
      <c r="FF279" s="162"/>
      <c r="FG279" s="162"/>
      <c r="FH279" s="162"/>
      <c r="FI279" s="162"/>
      <c r="FJ279" s="162"/>
      <c r="FK279" s="162"/>
      <c r="FL279" s="162"/>
      <c r="FM279" s="162"/>
      <c r="FN279" s="162"/>
      <c r="FO279" s="162"/>
      <c r="FP279" s="162"/>
      <c r="FQ279" s="162"/>
      <c r="FR279" s="162"/>
      <c r="FS279" s="162"/>
      <c r="FT279" s="162"/>
      <c r="FU279" s="162"/>
      <c r="FV279" s="162"/>
      <c r="FW279" s="162"/>
      <c r="FX279" s="162"/>
      <c r="FY279" s="162"/>
      <c r="FZ279" s="162"/>
      <c r="GA279" s="162"/>
      <c r="GB279" s="162"/>
      <c r="GC279" s="162"/>
      <c r="GD279" s="162"/>
      <c r="GE279" s="162"/>
      <c r="GF279" s="162"/>
      <c r="GG279" s="162"/>
      <c r="GH279" s="162"/>
      <c r="GI279" s="162"/>
      <c r="GJ279" s="162"/>
      <c r="GK279" s="162"/>
      <c r="GL279" s="162"/>
      <c r="GM279" s="162"/>
      <c r="GN279" s="162"/>
      <c r="GO279" s="162"/>
      <c r="GP279" s="162"/>
      <c r="GQ279" s="162"/>
      <c r="GR279" s="162"/>
      <c r="GS279" s="162"/>
      <c r="GT279" s="162"/>
      <c r="GU279" s="162"/>
      <c r="GV279" s="162"/>
      <c r="GW279" s="162"/>
      <c r="GX279" s="162"/>
      <c r="GY279" s="162"/>
      <c r="GZ279" s="162"/>
      <c r="HA279" s="162"/>
      <c r="HB279" s="162"/>
      <c r="HC279" s="162"/>
      <c r="HD279" s="162"/>
      <c r="HE279" s="162"/>
      <c r="HF279" s="162"/>
      <c r="HG279" s="162"/>
      <c r="HH279" s="162"/>
      <c r="HI279" s="162"/>
      <c r="HJ279" s="162"/>
      <c r="HK279" s="162"/>
      <c r="HL279" s="162"/>
      <c r="HM279" s="162"/>
      <c r="HN279" s="162"/>
      <c r="HO279" s="162"/>
      <c r="HP279" s="162"/>
      <c r="HQ279" s="162"/>
      <c r="HR279" s="162"/>
      <c r="HS279" s="162"/>
      <c r="HT279" s="162"/>
      <c r="HU279" s="162"/>
      <c r="HV279" s="162"/>
      <c r="HW279" s="162"/>
      <c r="HX279" s="162"/>
      <c r="HY279" s="162"/>
      <c r="HZ279" s="162"/>
      <c r="IA279" s="162"/>
      <c r="IB279" s="162"/>
      <c r="IC279" s="162"/>
      <c r="ID279" s="162"/>
      <c r="IE279" s="162"/>
      <c r="IF279" s="162"/>
      <c r="IG279" s="162"/>
      <c r="IH279" s="162"/>
      <c r="II279" s="162"/>
      <c r="IJ279" s="162"/>
      <c r="IK279" s="162"/>
      <c r="IL279" s="162"/>
    </row>
    <row r="280" spans="1:8" ht="36.75" customHeight="1">
      <c r="A280" s="117">
        <f t="shared" si="8"/>
        <v>127</v>
      </c>
      <c r="B280" s="86" t="s">
        <v>462</v>
      </c>
      <c r="C280" s="88" t="s">
        <v>116</v>
      </c>
      <c r="D280" s="202" t="s">
        <v>60</v>
      </c>
      <c r="E280" s="84">
        <v>597.1</v>
      </c>
      <c r="F280" s="79">
        <v>298.6</v>
      </c>
      <c r="G280" s="236" t="s">
        <v>645</v>
      </c>
      <c r="H280" s="91" t="s">
        <v>947</v>
      </c>
    </row>
    <row r="281" spans="1:246" s="125" customFormat="1" ht="57.75" customHeight="1">
      <c r="A281" s="117">
        <f t="shared" si="8"/>
        <v>128</v>
      </c>
      <c r="B281" s="86" t="s">
        <v>463</v>
      </c>
      <c r="C281" s="88" t="s">
        <v>116</v>
      </c>
      <c r="D281" s="202" t="s">
        <v>60</v>
      </c>
      <c r="E281" s="205">
        <v>897.5</v>
      </c>
      <c r="F281" s="79">
        <v>450</v>
      </c>
      <c r="G281" s="236" t="s">
        <v>645</v>
      </c>
      <c r="H281" s="91" t="s">
        <v>942</v>
      </c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62"/>
      <c r="U281" s="162"/>
      <c r="V281" s="162"/>
      <c r="W281" s="162"/>
      <c r="X281" s="162"/>
      <c r="Y281" s="162"/>
      <c r="Z281" s="162"/>
      <c r="AA281" s="162"/>
      <c r="AB281" s="162"/>
      <c r="AC281" s="162"/>
      <c r="AD281" s="162"/>
      <c r="AE281" s="162"/>
      <c r="AF281" s="162"/>
      <c r="AG281" s="162"/>
      <c r="AH281" s="162"/>
      <c r="AI281" s="162"/>
      <c r="AJ281" s="162"/>
      <c r="AK281" s="162"/>
      <c r="AL281" s="162"/>
      <c r="AM281" s="162"/>
      <c r="AN281" s="162"/>
      <c r="AO281" s="162"/>
      <c r="AP281" s="162"/>
      <c r="AQ281" s="162"/>
      <c r="AR281" s="162"/>
      <c r="AS281" s="162"/>
      <c r="AT281" s="162"/>
      <c r="AU281" s="162"/>
      <c r="AV281" s="162"/>
      <c r="AW281" s="162"/>
      <c r="AX281" s="162"/>
      <c r="AY281" s="162"/>
      <c r="AZ281" s="162"/>
      <c r="BA281" s="162"/>
      <c r="BB281" s="162"/>
      <c r="BC281" s="162"/>
      <c r="BD281" s="162"/>
      <c r="BE281" s="162"/>
      <c r="BF281" s="162"/>
      <c r="BG281" s="162"/>
      <c r="BH281" s="162"/>
      <c r="BI281" s="162"/>
      <c r="BJ281" s="162"/>
      <c r="BK281" s="162"/>
      <c r="BL281" s="162"/>
      <c r="BM281" s="162"/>
      <c r="BN281" s="162"/>
      <c r="BO281" s="162"/>
      <c r="BP281" s="162"/>
      <c r="BQ281" s="162"/>
      <c r="BR281" s="162"/>
      <c r="BS281" s="162"/>
      <c r="BT281" s="162"/>
      <c r="BU281" s="162"/>
      <c r="BV281" s="162"/>
      <c r="BW281" s="162"/>
      <c r="BX281" s="162"/>
      <c r="BY281" s="162"/>
      <c r="BZ281" s="162"/>
      <c r="CA281" s="162"/>
      <c r="CB281" s="162"/>
      <c r="CC281" s="162"/>
      <c r="CD281" s="162"/>
      <c r="CE281" s="162"/>
      <c r="CF281" s="162"/>
      <c r="CG281" s="162"/>
      <c r="CH281" s="162"/>
      <c r="CI281" s="162"/>
      <c r="CJ281" s="162"/>
      <c r="CK281" s="162"/>
      <c r="CL281" s="162"/>
      <c r="CM281" s="162"/>
      <c r="CN281" s="162"/>
      <c r="CO281" s="162"/>
      <c r="CP281" s="162"/>
      <c r="CQ281" s="162"/>
      <c r="CR281" s="162"/>
      <c r="CS281" s="162"/>
      <c r="CT281" s="162"/>
      <c r="CU281" s="162"/>
      <c r="CV281" s="162"/>
      <c r="CW281" s="162"/>
      <c r="CX281" s="162"/>
      <c r="CY281" s="162"/>
      <c r="CZ281" s="162"/>
      <c r="DA281" s="162"/>
      <c r="DB281" s="162"/>
      <c r="DC281" s="162"/>
      <c r="DD281" s="162"/>
      <c r="DE281" s="162"/>
      <c r="DF281" s="162"/>
      <c r="DG281" s="162"/>
      <c r="DH281" s="162"/>
      <c r="DI281" s="162"/>
      <c r="DJ281" s="162"/>
      <c r="DK281" s="162"/>
      <c r="DL281" s="162"/>
      <c r="DM281" s="162"/>
      <c r="DN281" s="162"/>
      <c r="DO281" s="162"/>
      <c r="DP281" s="162"/>
      <c r="DQ281" s="162"/>
      <c r="DR281" s="162"/>
      <c r="DS281" s="162"/>
      <c r="DT281" s="162"/>
      <c r="DU281" s="162"/>
      <c r="DV281" s="162"/>
      <c r="DW281" s="162"/>
      <c r="DX281" s="162"/>
      <c r="DY281" s="162"/>
      <c r="DZ281" s="162"/>
      <c r="EA281" s="162"/>
      <c r="EB281" s="162"/>
      <c r="EC281" s="162"/>
      <c r="ED281" s="162"/>
      <c r="EE281" s="162"/>
      <c r="EF281" s="162"/>
      <c r="EG281" s="162"/>
      <c r="EH281" s="162"/>
      <c r="EI281" s="162"/>
      <c r="EJ281" s="162"/>
      <c r="EK281" s="162"/>
      <c r="EL281" s="162"/>
      <c r="EM281" s="162"/>
      <c r="EN281" s="162"/>
      <c r="EO281" s="162"/>
      <c r="EP281" s="162"/>
      <c r="EQ281" s="162"/>
      <c r="ER281" s="162"/>
      <c r="ES281" s="162"/>
      <c r="ET281" s="162"/>
      <c r="EU281" s="162"/>
      <c r="EV281" s="162"/>
      <c r="EW281" s="162"/>
      <c r="EX281" s="162"/>
      <c r="EY281" s="162"/>
      <c r="EZ281" s="162"/>
      <c r="FA281" s="162"/>
      <c r="FB281" s="162"/>
      <c r="FC281" s="162"/>
      <c r="FD281" s="162"/>
      <c r="FE281" s="162"/>
      <c r="FF281" s="162"/>
      <c r="FG281" s="162"/>
      <c r="FH281" s="162"/>
      <c r="FI281" s="162"/>
      <c r="FJ281" s="162"/>
      <c r="FK281" s="162"/>
      <c r="FL281" s="162"/>
      <c r="FM281" s="162"/>
      <c r="FN281" s="162"/>
      <c r="FO281" s="162"/>
      <c r="FP281" s="162"/>
      <c r="FQ281" s="162"/>
      <c r="FR281" s="162"/>
      <c r="FS281" s="162"/>
      <c r="FT281" s="162"/>
      <c r="FU281" s="162"/>
      <c r="FV281" s="162"/>
      <c r="FW281" s="162"/>
      <c r="FX281" s="162"/>
      <c r="FY281" s="162"/>
      <c r="FZ281" s="162"/>
      <c r="GA281" s="162"/>
      <c r="GB281" s="162"/>
      <c r="GC281" s="162"/>
      <c r="GD281" s="162"/>
      <c r="GE281" s="162"/>
      <c r="GF281" s="162"/>
      <c r="GG281" s="162"/>
      <c r="GH281" s="162"/>
      <c r="GI281" s="162"/>
      <c r="GJ281" s="162"/>
      <c r="GK281" s="162"/>
      <c r="GL281" s="162"/>
      <c r="GM281" s="162"/>
      <c r="GN281" s="162"/>
      <c r="GO281" s="162"/>
      <c r="GP281" s="162"/>
      <c r="GQ281" s="162"/>
      <c r="GR281" s="162"/>
      <c r="GS281" s="162"/>
      <c r="GT281" s="162"/>
      <c r="GU281" s="162"/>
      <c r="GV281" s="162"/>
      <c r="GW281" s="162"/>
      <c r="GX281" s="162"/>
      <c r="GY281" s="162"/>
      <c r="GZ281" s="162"/>
      <c r="HA281" s="162"/>
      <c r="HB281" s="162"/>
      <c r="HC281" s="162"/>
      <c r="HD281" s="162"/>
      <c r="HE281" s="162"/>
      <c r="HF281" s="162"/>
      <c r="HG281" s="162"/>
      <c r="HH281" s="162"/>
      <c r="HI281" s="162"/>
      <c r="HJ281" s="162"/>
      <c r="HK281" s="162"/>
      <c r="HL281" s="162"/>
      <c r="HM281" s="162"/>
      <c r="HN281" s="162"/>
      <c r="HO281" s="162"/>
      <c r="HP281" s="162"/>
      <c r="HQ281" s="162"/>
      <c r="HR281" s="162"/>
      <c r="HS281" s="162"/>
      <c r="HT281" s="162"/>
      <c r="HU281" s="162"/>
      <c r="HV281" s="162"/>
      <c r="HW281" s="162"/>
      <c r="HX281" s="162"/>
      <c r="HY281" s="162"/>
      <c r="HZ281" s="162"/>
      <c r="IA281" s="162"/>
      <c r="IB281" s="162"/>
      <c r="IC281" s="162"/>
      <c r="ID281" s="162"/>
      <c r="IE281" s="162"/>
      <c r="IF281" s="162"/>
      <c r="IG281" s="162"/>
      <c r="IH281" s="162"/>
      <c r="II281" s="162"/>
      <c r="IJ281" s="162"/>
      <c r="IK281" s="162"/>
      <c r="IL281" s="162"/>
    </row>
    <row r="282" spans="1:246" s="125" customFormat="1" ht="48" customHeight="1">
      <c r="A282" s="117">
        <f t="shared" si="8"/>
        <v>129</v>
      </c>
      <c r="B282" s="86" t="s">
        <v>464</v>
      </c>
      <c r="C282" s="88" t="s">
        <v>116</v>
      </c>
      <c r="D282" s="202" t="s">
        <v>188</v>
      </c>
      <c r="E282" s="205">
        <v>796</v>
      </c>
      <c r="F282" s="79">
        <v>400</v>
      </c>
      <c r="G282" s="236" t="s">
        <v>645</v>
      </c>
      <c r="H282" s="91" t="s">
        <v>942</v>
      </c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62"/>
      <c r="U282" s="162"/>
      <c r="V282" s="162"/>
      <c r="W282" s="162"/>
      <c r="X282" s="162"/>
      <c r="Y282" s="162"/>
      <c r="Z282" s="162"/>
      <c r="AA282" s="162"/>
      <c r="AB282" s="162"/>
      <c r="AC282" s="162"/>
      <c r="AD282" s="162"/>
      <c r="AE282" s="162"/>
      <c r="AF282" s="162"/>
      <c r="AG282" s="162"/>
      <c r="AH282" s="162"/>
      <c r="AI282" s="162"/>
      <c r="AJ282" s="162"/>
      <c r="AK282" s="162"/>
      <c r="AL282" s="162"/>
      <c r="AM282" s="162"/>
      <c r="AN282" s="162"/>
      <c r="AO282" s="162"/>
      <c r="AP282" s="162"/>
      <c r="AQ282" s="162"/>
      <c r="AR282" s="162"/>
      <c r="AS282" s="162"/>
      <c r="AT282" s="162"/>
      <c r="AU282" s="162"/>
      <c r="AV282" s="162"/>
      <c r="AW282" s="162"/>
      <c r="AX282" s="162"/>
      <c r="AY282" s="162"/>
      <c r="AZ282" s="162"/>
      <c r="BA282" s="162"/>
      <c r="BB282" s="162"/>
      <c r="BC282" s="162"/>
      <c r="BD282" s="162"/>
      <c r="BE282" s="162"/>
      <c r="BF282" s="162"/>
      <c r="BG282" s="162"/>
      <c r="BH282" s="162"/>
      <c r="BI282" s="162"/>
      <c r="BJ282" s="162"/>
      <c r="BK282" s="162"/>
      <c r="BL282" s="162"/>
      <c r="BM282" s="162"/>
      <c r="BN282" s="162"/>
      <c r="BO282" s="162"/>
      <c r="BP282" s="162"/>
      <c r="BQ282" s="162"/>
      <c r="BR282" s="162"/>
      <c r="BS282" s="162"/>
      <c r="BT282" s="162"/>
      <c r="BU282" s="162"/>
      <c r="BV282" s="162"/>
      <c r="BW282" s="162"/>
      <c r="BX282" s="162"/>
      <c r="BY282" s="162"/>
      <c r="BZ282" s="162"/>
      <c r="CA282" s="162"/>
      <c r="CB282" s="162"/>
      <c r="CC282" s="162"/>
      <c r="CD282" s="162"/>
      <c r="CE282" s="162"/>
      <c r="CF282" s="162"/>
      <c r="CG282" s="162"/>
      <c r="CH282" s="162"/>
      <c r="CI282" s="162"/>
      <c r="CJ282" s="162"/>
      <c r="CK282" s="162"/>
      <c r="CL282" s="162"/>
      <c r="CM282" s="162"/>
      <c r="CN282" s="162"/>
      <c r="CO282" s="162"/>
      <c r="CP282" s="162"/>
      <c r="CQ282" s="162"/>
      <c r="CR282" s="162"/>
      <c r="CS282" s="162"/>
      <c r="CT282" s="162"/>
      <c r="CU282" s="162"/>
      <c r="CV282" s="162"/>
      <c r="CW282" s="162"/>
      <c r="CX282" s="162"/>
      <c r="CY282" s="162"/>
      <c r="CZ282" s="162"/>
      <c r="DA282" s="162"/>
      <c r="DB282" s="162"/>
      <c r="DC282" s="162"/>
      <c r="DD282" s="162"/>
      <c r="DE282" s="162"/>
      <c r="DF282" s="162"/>
      <c r="DG282" s="162"/>
      <c r="DH282" s="162"/>
      <c r="DI282" s="162"/>
      <c r="DJ282" s="162"/>
      <c r="DK282" s="162"/>
      <c r="DL282" s="162"/>
      <c r="DM282" s="162"/>
      <c r="DN282" s="162"/>
      <c r="DO282" s="162"/>
      <c r="DP282" s="162"/>
      <c r="DQ282" s="162"/>
      <c r="DR282" s="162"/>
      <c r="DS282" s="162"/>
      <c r="DT282" s="162"/>
      <c r="DU282" s="162"/>
      <c r="DV282" s="162"/>
      <c r="DW282" s="162"/>
      <c r="DX282" s="162"/>
      <c r="DY282" s="162"/>
      <c r="DZ282" s="162"/>
      <c r="EA282" s="162"/>
      <c r="EB282" s="162"/>
      <c r="EC282" s="162"/>
      <c r="ED282" s="162"/>
      <c r="EE282" s="162"/>
      <c r="EF282" s="162"/>
      <c r="EG282" s="162"/>
      <c r="EH282" s="162"/>
      <c r="EI282" s="162"/>
      <c r="EJ282" s="162"/>
      <c r="EK282" s="162"/>
      <c r="EL282" s="162"/>
      <c r="EM282" s="162"/>
      <c r="EN282" s="162"/>
      <c r="EO282" s="162"/>
      <c r="EP282" s="162"/>
      <c r="EQ282" s="162"/>
      <c r="ER282" s="162"/>
      <c r="ES282" s="162"/>
      <c r="ET282" s="162"/>
      <c r="EU282" s="162"/>
      <c r="EV282" s="162"/>
      <c r="EW282" s="162"/>
      <c r="EX282" s="162"/>
      <c r="EY282" s="162"/>
      <c r="EZ282" s="162"/>
      <c r="FA282" s="162"/>
      <c r="FB282" s="162"/>
      <c r="FC282" s="162"/>
      <c r="FD282" s="162"/>
      <c r="FE282" s="162"/>
      <c r="FF282" s="162"/>
      <c r="FG282" s="162"/>
      <c r="FH282" s="162"/>
      <c r="FI282" s="162"/>
      <c r="FJ282" s="162"/>
      <c r="FK282" s="162"/>
      <c r="FL282" s="162"/>
      <c r="FM282" s="162"/>
      <c r="FN282" s="162"/>
      <c r="FO282" s="162"/>
      <c r="FP282" s="162"/>
      <c r="FQ282" s="162"/>
      <c r="FR282" s="162"/>
      <c r="FS282" s="162"/>
      <c r="FT282" s="162"/>
      <c r="FU282" s="162"/>
      <c r="FV282" s="162"/>
      <c r="FW282" s="162"/>
      <c r="FX282" s="162"/>
      <c r="FY282" s="162"/>
      <c r="FZ282" s="162"/>
      <c r="GA282" s="162"/>
      <c r="GB282" s="162"/>
      <c r="GC282" s="162"/>
      <c r="GD282" s="162"/>
      <c r="GE282" s="162"/>
      <c r="GF282" s="162"/>
      <c r="GG282" s="162"/>
      <c r="GH282" s="162"/>
      <c r="GI282" s="162"/>
      <c r="GJ282" s="162"/>
      <c r="GK282" s="162"/>
      <c r="GL282" s="162"/>
      <c r="GM282" s="162"/>
      <c r="GN282" s="162"/>
      <c r="GO282" s="162"/>
      <c r="GP282" s="162"/>
      <c r="GQ282" s="162"/>
      <c r="GR282" s="162"/>
      <c r="GS282" s="162"/>
      <c r="GT282" s="162"/>
      <c r="GU282" s="162"/>
      <c r="GV282" s="162"/>
      <c r="GW282" s="162"/>
      <c r="GX282" s="162"/>
      <c r="GY282" s="162"/>
      <c r="GZ282" s="162"/>
      <c r="HA282" s="162"/>
      <c r="HB282" s="162"/>
      <c r="HC282" s="162"/>
      <c r="HD282" s="162"/>
      <c r="HE282" s="162"/>
      <c r="HF282" s="162"/>
      <c r="HG282" s="162"/>
      <c r="HH282" s="162"/>
      <c r="HI282" s="162"/>
      <c r="HJ282" s="162"/>
      <c r="HK282" s="162"/>
      <c r="HL282" s="162"/>
      <c r="HM282" s="162"/>
      <c r="HN282" s="162"/>
      <c r="HO282" s="162"/>
      <c r="HP282" s="162"/>
      <c r="HQ282" s="162"/>
      <c r="HR282" s="162"/>
      <c r="HS282" s="162"/>
      <c r="HT282" s="162"/>
      <c r="HU282" s="162"/>
      <c r="HV282" s="162"/>
      <c r="HW282" s="162"/>
      <c r="HX282" s="162"/>
      <c r="HY282" s="162"/>
      <c r="HZ282" s="162"/>
      <c r="IA282" s="162"/>
      <c r="IB282" s="162"/>
      <c r="IC282" s="162"/>
      <c r="ID282" s="162"/>
      <c r="IE282" s="162"/>
      <c r="IF282" s="162"/>
      <c r="IG282" s="162"/>
      <c r="IH282" s="162"/>
      <c r="II282" s="162"/>
      <c r="IJ282" s="162"/>
      <c r="IK282" s="162"/>
      <c r="IL282" s="162"/>
    </row>
    <row r="283" spans="1:246" s="125" customFormat="1" ht="30" customHeight="1">
      <c r="A283" s="117">
        <f t="shared" si="8"/>
        <v>130</v>
      </c>
      <c r="B283" s="159" t="s">
        <v>366</v>
      </c>
      <c r="C283" s="88" t="s">
        <v>259</v>
      </c>
      <c r="D283" s="85" t="s">
        <v>60</v>
      </c>
      <c r="E283" s="89">
        <v>1300</v>
      </c>
      <c r="F283" s="79">
        <v>140.497</v>
      </c>
      <c r="G283" s="119" t="s">
        <v>605</v>
      </c>
      <c r="H283" s="101">
        <v>1</v>
      </c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62"/>
      <c r="U283" s="162"/>
      <c r="V283" s="162"/>
      <c r="W283" s="162"/>
      <c r="X283" s="162"/>
      <c r="Y283" s="162"/>
      <c r="Z283" s="162"/>
      <c r="AA283" s="162"/>
      <c r="AB283" s="162"/>
      <c r="AC283" s="162"/>
      <c r="AD283" s="162"/>
      <c r="AE283" s="162"/>
      <c r="AF283" s="162"/>
      <c r="AG283" s="162"/>
      <c r="AH283" s="162"/>
      <c r="AI283" s="162"/>
      <c r="AJ283" s="162"/>
      <c r="AK283" s="162"/>
      <c r="AL283" s="162"/>
      <c r="AM283" s="162"/>
      <c r="AN283" s="162"/>
      <c r="AO283" s="162"/>
      <c r="AP283" s="162"/>
      <c r="AQ283" s="162"/>
      <c r="AR283" s="162"/>
      <c r="AS283" s="162"/>
      <c r="AT283" s="162"/>
      <c r="AU283" s="162"/>
      <c r="AV283" s="162"/>
      <c r="AW283" s="162"/>
      <c r="AX283" s="162"/>
      <c r="AY283" s="162"/>
      <c r="AZ283" s="162"/>
      <c r="BA283" s="162"/>
      <c r="BB283" s="162"/>
      <c r="BC283" s="162"/>
      <c r="BD283" s="162"/>
      <c r="BE283" s="162"/>
      <c r="BF283" s="162"/>
      <c r="BG283" s="162"/>
      <c r="BH283" s="162"/>
      <c r="BI283" s="162"/>
      <c r="BJ283" s="162"/>
      <c r="BK283" s="162"/>
      <c r="BL283" s="162"/>
      <c r="BM283" s="162"/>
      <c r="BN283" s="162"/>
      <c r="BO283" s="162"/>
      <c r="BP283" s="162"/>
      <c r="BQ283" s="162"/>
      <c r="BR283" s="162"/>
      <c r="BS283" s="162"/>
      <c r="BT283" s="162"/>
      <c r="BU283" s="162"/>
      <c r="BV283" s="162"/>
      <c r="BW283" s="162"/>
      <c r="BX283" s="162"/>
      <c r="BY283" s="162"/>
      <c r="BZ283" s="162"/>
      <c r="CA283" s="162"/>
      <c r="CB283" s="162"/>
      <c r="CC283" s="162"/>
      <c r="CD283" s="162"/>
      <c r="CE283" s="162"/>
      <c r="CF283" s="162"/>
      <c r="CG283" s="162"/>
      <c r="CH283" s="162"/>
      <c r="CI283" s="162"/>
      <c r="CJ283" s="162"/>
      <c r="CK283" s="162"/>
      <c r="CL283" s="162"/>
      <c r="CM283" s="162"/>
      <c r="CN283" s="162"/>
      <c r="CO283" s="162"/>
      <c r="CP283" s="162"/>
      <c r="CQ283" s="162"/>
      <c r="CR283" s="162"/>
      <c r="CS283" s="162"/>
      <c r="CT283" s="162"/>
      <c r="CU283" s="162"/>
      <c r="CV283" s="162"/>
      <c r="CW283" s="162"/>
      <c r="CX283" s="162"/>
      <c r="CY283" s="162"/>
      <c r="CZ283" s="162"/>
      <c r="DA283" s="162"/>
      <c r="DB283" s="162"/>
      <c r="DC283" s="162"/>
      <c r="DD283" s="162"/>
      <c r="DE283" s="162"/>
      <c r="DF283" s="162"/>
      <c r="DG283" s="162"/>
      <c r="DH283" s="162"/>
      <c r="DI283" s="162"/>
      <c r="DJ283" s="162"/>
      <c r="DK283" s="162"/>
      <c r="DL283" s="162"/>
      <c r="DM283" s="162"/>
      <c r="DN283" s="162"/>
      <c r="DO283" s="162"/>
      <c r="DP283" s="162"/>
      <c r="DQ283" s="162"/>
      <c r="DR283" s="162"/>
      <c r="DS283" s="162"/>
      <c r="DT283" s="162"/>
      <c r="DU283" s="162"/>
      <c r="DV283" s="162"/>
      <c r="DW283" s="162"/>
      <c r="DX283" s="162"/>
      <c r="DY283" s="162"/>
      <c r="DZ283" s="162"/>
      <c r="EA283" s="162"/>
      <c r="EB283" s="162"/>
      <c r="EC283" s="162"/>
      <c r="ED283" s="162"/>
      <c r="EE283" s="162"/>
      <c r="EF283" s="162"/>
      <c r="EG283" s="162"/>
      <c r="EH283" s="162"/>
      <c r="EI283" s="162"/>
      <c r="EJ283" s="162"/>
      <c r="EK283" s="162"/>
      <c r="EL283" s="162"/>
      <c r="EM283" s="162"/>
      <c r="EN283" s="162"/>
      <c r="EO283" s="162"/>
      <c r="EP283" s="162"/>
      <c r="EQ283" s="162"/>
      <c r="ER283" s="162"/>
      <c r="ES283" s="162"/>
      <c r="ET283" s="162"/>
      <c r="EU283" s="162"/>
      <c r="EV283" s="162"/>
      <c r="EW283" s="162"/>
      <c r="EX283" s="162"/>
      <c r="EY283" s="162"/>
      <c r="EZ283" s="162"/>
      <c r="FA283" s="162"/>
      <c r="FB283" s="162"/>
      <c r="FC283" s="162"/>
      <c r="FD283" s="162"/>
      <c r="FE283" s="162"/>
      <c r="FF283" s="162"/>
      <c r="FG283" s="162"/>
      <c r="FH283" s="162"/>
      <c r="FI283" s="162"/>
      <c r="FJ283" s="162"/>
      <c r="FK283" s="162"/>
      <c r="FL283" s="162"/>
      <c r="FM283" s="162"/>
      <c r="FN283" s="162"/>
      <c r="FO283" s="162"/>
      <c r="FP283" s="162"/>
      <c r="FQ283" s="162"/>
      <c r="FR283" s="162"/>
      <c r="FS283" s="162"/>
      <c r="FT283" s="162"/>
      <c r="FU283" s="162"/>
      <c r="FV283" s="162"/>
      <c r="FW283" s="162"/>
      <c r="FX283" s="162"/>
      <c r="FY283" s="162"/>
      <c r="FZ283" s="162"/>
      <c r="GA283" s="162"/>
      <c r="GB283" s="162"/>
      <c r="GC283" s="162"/>
      <c r="GD283" s="162"/>
      <c r="GE283" s="162"/>
      <c r="GF283" s="162"/>
      <c r="GG283" s="162"/>
      <c r="GH283" s="162"/>
      <c r="GI283" s="162"/>
      <c r="GJ283" s="162"/>
      <c r="GK283" s="162"/>
      <c r="GL283" s="162"/>
      <c r="GM283" s="162"/>
      <c r="GN283" s="162"/>
      <c r="GO283" s="162"/>
      <c r="GP283" s="162"/>
      <c r="GQ283" s="162"/>
      <c r="GR283" s="162"/>
      <c r="GS283" s="162"/>
      <c r="GT283" s="162"/>
      <c r="GU283" s="162"/>
      <c r="GV283" s="162"/>
      <c r="GW283" s="162"/>
      <c r="GX283" s="162"/>
      <c r="GY283" s="162"/>
      <c r="GZ283" s="162"/>
      <c r="HA283" s="162"/>
      <c r="HB283" s="162"/>
      <c r="HC283" s="162"/>
      <c r="HD283" s="162"/>
      <c r="HE283" s="162"/>
      <c r="HF283" s="162"/>
      <c r="HG283" s="162"/>
      <c r="HH283" s="162"/>
      <c r="HI283" s="162"/>
      <c r="HJ283" s="162"/>
      <c r="HK283" s="162"/>
      <c r="HL283" s="162"/>
      <c r="HM283" s="162"/>
      <c r="HN283" s="162"/>
      <c r="HO283" s="162"/>
      <c r="HP283" s="162"/>
      <c r="HQ283" s="162"/>
      <c r="HR283" s="162"/>
      <c r="HS283" s="162"/>
      <c r="HT283" s="162"/>
      <c r="HU283" s="162"/>
      <c r="HV283" s="162"/>
      <c r="HW283" s="162"/>
      <c r="HX283" s="162"/>
      <c r="HY283" s="162"/>
      <c r="HZ283" s="162"/>
      <c r="IA283" s="162"/>
      <c r="IB283" s="162"/>
      <c r="IC283" s="162"/>
      <c r="ID283" s="162"/>
      <c r="IE283" s="162"/>
      <c r="IF283" s="162"/>
      <c r="IG283" s="162"/>
      <c r="IH283" s="162"/>
      <c r="II283" s="162"/>
      <c r="IJ283" s="162"/>
      <c r="IK283" s="162"/>
      <c r="IL283" s="162"/>
    </row>
    <row r="284" spans="1:246" s="125" customFormat="1" ht="30" customHeight="1">
      <c r="A284" s="117">
        <f t="shared" si="8"/>
        <v>131</v>
      </c>
      <c r="B284" s="194" t="s">
        <v>218</v>
      </c>
      <c r="C284" s="195" t="s">
        <v>116</v>
      </c>
      <c r="D284" s="195" t="s">
        <v>60</v>
      </c>
      <c r="E284" s="95">
        <v>1298</v>
      </c>
      <c r="F284" s="181">
        <v>81.755</v>
      </c>
      <c r="G284" s="119" t="s">
        <v>605</v>
      </c>
      <c r="H284" s="91">
        <v>1</v>
      </c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62"/>
      <c r="U284" s="162"/>
      <c r="V284" s="162"/>
      <c r="W284" s="162"/>
      <c r="X284" s="162"/>
      <c r="Y284" s="162"/>
      <c r="Z284" s="162"/>
      <c r="AA284" s="162"/>
      <c r="AB284" s="162"/>
      <c r="AC284" s="162"/>
      <c r="AD284" s="162"/>
      <c r="AE284" s="162"/>
      <c r="AF284" s="162"/>
      <c r="AG284" s="162"/>
      <c r="AH284" s="162"/>
      <c r="AI284" s="162"/>
      <c r="AJ284" s="162"/>
      <c r="AK284" s="162"/>
      <c r="AL284" s="162"/>
      <c r="AM284" s="162"/>
      <c r="AN284" s="162"/>
      <c r="AO284" s="162"/>
      <c r="AP284" s="162"/>
      <c r="AQ284" s="162"/>
      <c r="AR284" s="162"/>
      <c r="AS284" s="162"/>
      <c r="AT284" s="162"/>
      <c r="AU284" s="162"/>
      <c r="AV284" s="162"/>
      <c r="AW284" s="162"/>
      <c r="AX284" s="162"/>
      <c r="AY284" s="162"/>
      <c r="AZ284" s="162"/>
      <c r="BA284" s="162"/>
      <c r="BB284" s="162"/>
      <c r="BC284" s="162"/>
      <c r="BD284" s="162"/>
      <c r="BE284" s="162"/>
      <c r="BF284" s="162"/>
      <c r="BG284" s="162"/>
      <c r="BH284" s="162"/>
      <c r="BI284" s="162"/>
      <c r="BJ284" s="162"/>
      <c r="BK284" s="162"/>
      <c r="BL284" s="162"/>
      <c r="BM284" s="162"/>
      <c r="BN284" s="162"/>
      <c r="BO284" s="162"/>
      <c r="BP284" s="162"/>
      <c r="BQ284" s="162"/>
      <c r="BR284" s="162"/>
      <c r="BS284" s="162"/>
      <c r="BT284" s="162"/>
      <c r="BU284" s="162"/>
      <c r="BV284" s="162"/>
      <c r="BW284" s="162"/>
      <c r="BX284" s="162"/>
      <c r="BY284" s="162"/>
      <c r="BZ284" s="162"/>
      <c r="CA284" s="162"/>
      <c r="CB284" s="162"/>
      <c r="CC284" s="162"/>
      <c r="CD284" s="162"/>
      <c r="CE284" s="162"/>
      <c r="CF284" s="162"/>
      <c r="CG284" s="162"/>
      <c r="CH284" s="162"/>
      <c r="CI284" s="162"/>
      <c r="CJ284" s="162"/>
      <c r="CK284" s="162"/>
      <c r="CL284" s="162"/>
      <c r="CM284" s="162"/>
      <c r="CN284" s="162"/>
      <c r="CO284" s="162"/>
      <c r="CP284" s="162"/>
      <c r="CQ284" s="162"/>
      <c r="CR284" s="162"/>
      <c r="CS284" s="162"/>
      <c r="CT284" s="162"/>
      <c r="CU284" s="162"/>
      <c r="CV284" s="162"/>
      <c r="CW284" s="162"/>
      <c r="CX284" s="162"/>
      <c r="CY284" s="162"/>
      <c r="CZ284" s="162"/>
      <c r="DA284" s="162"/>
      <c r="DB284" s="162"/>
      <c r="DC284" s="162"/>
      <c r="DD284" s="162"/>
      <c r="DE284" s="162"/>
      <c r="DF284" s="162"/>
      <c r="DG284" s="162"/>
      <c r="DH284" s="162"/>
      <c r="DI284" s="162"/>
      <c r="DJ284" s="162"/>
      <c r="DK284" s="162"/>
      <c r="DL284" s="162"/>
      <c r="DM284" s="162"/>
      <c r="DN284" s="162"/>
      <c r="DO284" s="162"/>
      <c r="DP284" s="162"/>
      <c r="DQ284" s="162"/>
      <c r="DR284" s="162"/>
      <c r="DS284" s="162"/>
      <c r="DT284" s="162"/>
      <c r="DU284" s="162"/>
      <c r="DV284" s="162"/>
      <c r="DW284" s="162"/>
      <c r="DX284" s="162"/>
      <c r="DY284" s="162"/>
      <c r="DZ284" s="162"/>
      <c r="EA284" s="162"/>
      <c r="EB284" s="162"/>
      <c r="EC284" s="162"/>
      <c r="ED284" s="162"/>
      <c r="EE284" s="162"/>
      <c r="EF284" s="162"/>
      <c r="EG284" s="162"/>
      <c r="EH284" s="162"/>
      <c r="EI284" s="162"/>
      <c r="EJ284" s="162"/>
      <c r="EK284" s="162"/>
      <c r="EL284" s="162"/>
      <c r="EM284" s="162"/>
      <c r="EN284" s="162"/>
      <c r="EO284" s="162"/>
      <c r="EP284" s="162"/>
      <c r="EQ284" s="162"/>
      <c r="ER284" s="162"/>
      <c r="ES284" s="162"/>
      <c r="ET284" s="162"/>
      <c r="EU284" s="162"/>
      <c r="EV284" s="162"/>
      <c r="EW284" s="162"/>
      <c r="EX284" s="162"/>
      <c r="EY284" s="162"/>
      <c r="EZ284" s="162"/>
      <c r="FA284" s="162"/>
      <c r="FB284" s="162"/>
      <c r="FC284" s="162"/>
      <c r="FD284" s="162"/>
      <c r="FE284" s="162"/>
      <c r="FF284" s="162"/>
      <c r="FG284" s="162"/>
      <c r="FH284" s="162"/>
      <c r="FI284" s="162"/>
      <c r="FJ284" s="162"/>
      <c r="FK284" s="162"/>
      <c r="FL284" s="162"/>
      <c r="FM284" s="162"/>
      <c r="FN284" s="162"/>
      <c r="FO284" s="162"/>
      <c r="FP284" s="162"/>
      <c r="FQ284" s="162"/>
      <c r="FR284" s="162"/>
      <c r="FS284" s="162"/>
      <c r="FT284" s="162"/>
      <c r="FU284" s="162"/>
      <c r="FV284" s="162"/>
      <c r="FW284" s="162"/>
      <c r="FX284" s="162"/>
      <c r="FY284" s="162"/>
      <c r="FZ284" s="162"/>
      <c r="GA284" s="162"/>
      <c r="GB284" s="162"/>
      <c r="GC284" s="162"/>
      <c r="GD284" s="162"/>
      <c r="GE284" s="162"/>
      <c r="GF284" s="162"/>
      <c r="GG284" s="162"/>
      <c r="GH284" s="162"/>
      <c r="GI284" s="162"/>
      <c r="GJ284" s="162"/>
      <c r="GK284" s="162"/>
      <c r="GL284" s="162"/>
      <c r="GM284" s="162"/>
      <c r="GN284" s="162"/>
      <c r="GO284" s="162"/>
      <c r="GP284" s="162"/>
      <c r="GQ284" s="162"/>
      <c r="GR284" s="162"/>
      <c r="GS284" s="162"/>
      <c r="GT284" s="162"/>
      <c r="GU284" s="162"/>
      <c r="GV284" s="162"/>
      <c r="GW284" s="162"/>
      <c r="GX284" s="162"/>
      <c r="GY284" s="162"/>
      <c r="GZ284" s="162"/>
      <c r="HA284" s="162"/>
      <c r="HB284" s="162"/>
      <c r="HC284" s="162"/>
      <c r="HD284" s="162"/>
      <c r="HE284" s="162"/>
      <c r="HF284" s="162"/>
      <c r="HG284" s="162"/>
      <c r="HH284" s="162"/>
      <c r="HI284" s="162"/>
      <c r="HJ284" s="162"/>
      <c r="HK284" s="162"/>
      <c r="HL284" s="162"/>
      <c r="HM284" s="162"/>
      <c r="HN284" s="162"/>
      <c r="HO284" s="162"/>
      <c r="HP284" s="162"/>
      <c r="HQ284" s="162"/>
      <c r="HR284" s="162"/>
      <c r="HS284" s="162"/>
      <c r="HT284" s="162"/>
      <c r="HU284" s="162"/>
      <c r="HV284" s="162"/>
      <c r="HW284" s="162"/>
      <c r="HX284" s="162"/>
      <c r="HY284" s="162"/>
      <c r="HZ284" s="162"/>
      <c r="IA284" s="162"/>
      <c r="IB284" s="162"/>
      <c r="IC284" s="162"/>
      <c r="ID284" s="162"/>
      <c r="IE284" s="162"/>
      <c r="IF284" s="162"/>
      <c r="IG284" s="162"/>
      <c r="IH284" s="162"/>
      <c r="II284" s="162"/>
      <c r="IJ284" s="162"/>
      <c r="IK284" s="162"/>
      <c r="IL284" s="162"/>
    </row>
    <row r="285" spans="1:246" s="125" customFormat="1" ht="30" customHeight="1">
      <c r="A285" s="117">
        <f t="shared" si="8"/>
        <v>132</v>
      </c>
      <c r="B285" s="206" t="s">
        <v>355</v>
      </c>
      <c r="C285" s="195" t="s">
        <v>194</v>
      </c>
      <c r="D285" s="195" t="s">
        <v>60</v>
      </c>
      <c r="E285" s="195">
        <v>960</v>
      </c>
      <c r="F285" s="181">
        <v>37.248</v>
      </c>
      <c r="G285" s="119" t="s">
        <v>605</v>
      </c>
      <c r="H285" s="91">
        <v>1</v>
      </c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62"/>
      <c r="U285" s="162"/>
      <c r="V285" s="162"/>
      <c r="W285" s="162"/>
      <c r="X285" s="162"/>
      <c r="Y285" s="162"/>
      <c r="Z285" s="162"/>
      <c r="AA285" s="162"/>
      <c r="AB285" s="162"/>
      <c r="AC285" s="162"/>
      <c r="AD285" s="162"/>
      <c r="AE285" s="162"/>
      <c r="AF285" s="162"/>
      <c r="AG285" s="162"/>
      <c r="AH285" s="162"/>
      <c r="AI285" s="162"/>
      <c r="AJ285" s="162"/>
      <c r="AK285" s="162"/>
      <c r="AL285" s="162"/>
      <c r="AM285" s="162"/>
      <c r="AN285" s="162"/>
      <c r="AO285" s="162"/>
      <c r="AP285" s="162"/>
      <c r="AQ285" s="162"/>
      <c r="AR285" s="162"/>
      <c r="AS285" s="162"/>
      <c r="AT285" s="162"/>
      <c r="AU285" s="162"/>
      <c r="AV285" s="162"/>
      <c r="AW285" s="162"/>
      <c r="AX285" s="162"/>
      <c r="AY285" s="162"/>
      <c r="AZ285" s="162"/>
      <c r="BA285" s="162"/>
      <c r="BB285" s="162"/>
      <c r="BC285" s="162"/>
      <c r="BD285" s="162"/>
      <c r="BE285" s="162"/>
      <c r="BF285" s="162"/>
      <c r="BG285" s="162"/>
      <c r="BH285" s="162"/>
      <c r="BI285" s="162"/>
      <c r="BJ285" s="162"/>
      <c r="BK285" s="162"/>
      <c r="BL285" s="162"/>
      <c r="BM285" s="162"/>
      <c r="BN285" s="162"/>
      <c r="BO285" s="162"/>
      <c r="BP285" s="162"/>
      <c r="BQ285" s="162"/>
      <c r="BR285" s="162"/>
      <c r="BS285" s="162"/>
      <c r="BT285" s="162"/>
      <c r="BU285" s="162"/>
      <c r="BV285" s="162"/>
      <c r="BW285" s="162"/>
      <c r="BX285" s="162"/>
      <c r="BY285" s="162"/>
      <c r="BZ285" s="162"/>
      <c r="CA285" s="162"/>
      <c r="CB285" s="162"/>
      <c r="CC285" s="162"/>
      <c r="CD285" s="162"/>
      <c r="CE285" s="162"/>
      <c r="CF285" s="162"/>
      <c r="CG285" s="162"/>
      <c r="CH285" s="162"/>
      <c r="CI285" s="162"/>
      <c r="CJ285" s="162"/>
      <c r="CK285" s="162"/>
      <c r="CL285" s="162"/>
      <c r="CM285" s="162"/>
      <c r="CN285" s="162"/>
      <c r="CO285" s="162"/>
      <c r="CP285" s="162"/>
      <c r="CQ285" s="162"/>
      <c r="CR285" s="162"/>
      <c r="CS285" s="162"/>
      <c r="CT285" s="162"/>
      <c r="CU285" s="162"/>
      <c r="CV285" s="162"/>
      <c r="CW285" s="162"/>
      <c r="CX285" s="162"/>
      <c r="CY285" s="162"/>
      <c r="CZ285" s="162"/>
      <c r="DA285" s="162"/>
      <c r="DB285" s="162"/>
      <c r="DC285" s="162"/>
      <c r="DD285" s="162"/>
      <c r="DE285" s="162"/>
      <c r="DF285" s="162"/>
      <c r="DG285" s="162"/>
      <c r="DH285" s="162"/>
      <c r="DI285" s="162"/>
      <c r="DJ285" s="162"/>
      <c r="DK285" s="162"/>
      <c r="DL285" s="162"/>
      <c r="DM285" s="162"/>
      <c r="DN285" s="162"/>
      <c r="DO285" s="162"/>
      <c r="DP285" s="162"/>
      <c r="DQ285" s="162"/>
      <c r="DR285" s="162"/>
      <c r="DS285" s="162"/>
      <c r="DT285" s="162"/>
      <c r="DU285" s="162"/>
      <c r="DV285" s="162"/>
      <c r="DW285" s="162"/>
      <c r="DX285" s="162"/>
      <c r="DY285" s="162"/>
      <c r="DZ285" s="162"/>
      <c r="EA285" s="162"/>
      <c r="EB285" s="162"/>
      <c r="EC285" s="162"/>
      <c r="ED285" s="162"/>
      <c r="EE285" s="162"/>
      <c r="EF285" s="162"/>
      <c r="EG285" s="162"/>
      <c r="EH285" s="162"/>
      <c r="EI285" s="162"/>
      <c r="EJ285" s="162"/>
      <c r="EK285" s="162"/>
      <c r="EL285" s="162"/>
      <c r="EM285" s="162"/>
      <c r="EN285" s="162"/>
      <c r="EO285" s="162"/>
      <c r="EP285" s="162"/>
      <c r="EQ285" s="162"/>
      <c r="ER285" s="162"/>
      <c r="ES285" s="162"/>
      <c r="ET285" s="162"/>
      <c r="EU285" s="162"/>
      <c r="EV285" s="162"/>
      <c r="EW285" s="162"/>
      <c r="EX285" s="162"/>
      <c r="EY285" s="162"/>
      <c r="EZ285" s="162"/>
      <c r="FA285" s="162"/>
      <c r="FB285" s="162"/>
      <c r="FC285" s="162"/>
      <c r="FD285" s="162"/>
      <c r="FE285" s="162"/>
      <c r="FF285" s="162"/>
      <c r="FG285" s="162"/>
      <c r="FH285" s="162"/>
      <c r="FI285" s="162"/>
      <c r="FJ285" s="162"/>
      <c r="FK285" s="162"/>
      <c r="FL285" s="162"/>
      <c r="FM285" s="162"/>
      <c r="FN285" s="162"/>
      <c r="FO285" s="162"/>
      <c r="FP285" s="162"/>
      <c r="FQ285" s="162"/>
      <c r="FR285" s="162"/>
      <c r="FS285" s="162"/>
      <c r="FT285" s="162"/>
      <c r="FU285" s="162"/>
      <c r="FV285" s="162"/>
      <c r="FW285" s="162"/>
      <c r="FX285" s="162"/>
      <c r="FY285" s="162"/>
      <c r="FZ285" s="162"/>
      <c r="GA285" s="162"/>
      <c r="GB285" s="162"/>
      <c r="GC285" s="162"/>
      <c r="GD285" s="162"/>
      <c r="GE285" s="162"/>
      <c r="GF285" s="162"/>
      <c r="GG285" s="162"/>
      <c r="GH285" s="162"/>
      <c r="GI285" s="162"/>
      <c r="GJ285" s="162"/>
      <c r="GK285" s="162"/>
      <c r="GL285" s="162"/>
      <c r="GM285" s="162"/>
      <c r="GN285" s="162"/>
      <c r="GO285" s="162"/>
      <c r="GP285" s="162"/>
      <c r="GQ285" s="162"/>
      <c r="GR285" s="162"/>
      <c r="GS285" s="162"/>
      <c r="GT285" s="162"/>
      <c r="GU285" s="162"/>
      <c r="GV285" s="162"/>
      <c r="GW285" s="162"/>
      <c r="GX285" s="162"/>
      <c r="GY285" s="162"/>
      <c r="GZ285" s="162"/>
      <c r="HA285" s="162"/>
      <c r="HB285" s="162"/>
      <c r="HC285" s="162"/>
      <c r="HD285" s="162"/>
      <c r="HE285" s="162"/>
      <c r="HF285" s="162"/>
      <c r="HG285" s="162"/>
      <c r="HH285" s="162"/>
      <c r="HI285" s="162"/>
      <c r="HJ285" s="162"/>
      <c r="HK285" s="162"/>
      <c r="HL285" s="162"/>
      <c r="HM285" s="162"/>
      <c r="HN285" s="162"/>
      <c r="HO285" s="162"/>
      <c r="HP285" s="162"/>
      <c r="HQ285" s="162"/>
      <c r="HR285" s="162"/>
      <c r="HS285" s="162"/>
      <c r="HT285" s="162"/>
      <c r="HU285" s="162"/>
      <c r="HV285" s="162"/>
      <c r="HW285" s="162"/>
      <c r="HX285" s="162"/>
      <c r="HY285" s="162"/>
      <c r="HZ285" s="162"/>
      <c r="IA285" s="162"/>
      <c r="IB285" s="162"/>
      <c r="IC285" s="162"/>
      <c r="ID285" s="162"/>
      <c r="IE285" s="162"/>
      <c r="IF285" s="162"/>
      <c r="IG285" s="162"/>
      <c r="IH285" s="162"/>
      <c r="II285" s="162"/>
      <c r="IJ285" s="162"/>
      <c r="IK285" s="162"/>
      <c r="IL285" s="162"/>
    </row>
    <row r="286" spans="1:246" s="155" customFormat="1" ht="57.75" customHeight="1">
      <c r="A286" s="117">
        <f t="shared" si="8"/>
        <v>133</v>
      </c>
      <c r="B286" s="207" t="s">
        <v>68</v>
      </c>
      <c r="C286" s="205" t="s">
        <v>132</v>
      </c>
      <c r="D286" s="202" t="s">
        <v>188</v>
      </c>
      <c r="E286" s="205">
        <v>797</v>
      </c>
      <c r="F286" s="82">
        <f>E286*0.38</f>
        <v>302.86</v>
      </c>
      <c r="G286" s="236" t="s">
        <v>645</v>
      </c>
      <c r="H286" s="91" t="s">
        <v>942</v>
      </c>
      <c r="J286" s="156"/>
      <c r="K286" s="156"/>
      <c r="L286" s="156"/>
      <c r="M286" s="156"/>
      <c r="N286" s="156"/>
      <c r="O286" s="156"/>
      <c r="P286" s="156"/>
      <c r="Q286" s="156"/>
      <c r="R286" s="156"/>
      <c r="S286" s="156"/>
      <c r="T286" s="156"/>
      <c r="U286" s="156"/>
      <c r="V286" s="156"/>
      <c r="W286" s="156"/>
      <c r="X286" s="156"/>
      <c r="Y286" s="156"/>
      <c r="Z286" s="156"/>
      <c r="AA286" s="156"/>
      <c r="AB286" s="156"/>
      <c r="AC286" s="156"/>
      <c r="AD286" s="156"/>
      <c r="AE286" s="156"/>
      <c r="AF286" s="156"/>
      <c r="AG286" s="156"/>
      <c r="AH286" s="156"/>
      <c r="AI286" s="156"/>
      <c r="AJ286" s="156"/>
      <c r="AK286" s="156"/>
      <c r="AL286" s="156"/>
      <c r="AM286" s="156"/>
      <c r="AN286" s="156"/>
      <c r="AO286" s="156"/>
      <c r="AP286" s="156"/>
      <c r="AQ286" s="156"/>
      <c r="AR286" s="156"/>
      <c r="AS286" s="156"/>
      <c r="AT286" s="156"/>
      <c r="AU286" s="156"/>
      <c r="AV286" s="156"/>
      <c r="AW286" s="156"/>
      <c r="AX286" s="156"/>
      <c r="AY286" s="156"/>
      <c r="AZ286" s="156"/>
      <c r="BA286" s="156"/>
      <c r="BB286" s="156"/>
      <c r="BC286" s="156"/>
      <c r="BD286" s="156"/>
      <c r="BE286" s="156"/>
      <c r="BF286" s="156"/>
      <c r="BG286" s="156"/>
      <c r="BH286" s="156"/>
      <c r="BI286" s="156"/>
      <c r="BJ286" s="156"/>
      <c r="BK286" s="156"/>
      <c r="BL286" s="156"/>
      <c r="BM286" s="156"/>
      <c r="BN286" s="156"/>
      <c r="BO286" s="156"/>
      <c r="BP286" s="156"/>
      <c r="BQ286" s="156"/>
      <c r="BR286" s="156"/>
      <c r="BS286" s="156"/>
      <c r="BT286" s="156"/>
      <c r="BU286" s="156"/>
      <c r="BV286" s="156"/>
      <c r="BW286" s="156"/>
      <c r="BX286" s="156"/>
      <c r="BY286" s="156"/>
      <c r="BZ286" s="156"/>
      <c r="CA286" s="156"/>
      <c r="CB286" s="156"/>
      <c r="CC286" s="156"/>
      <c r="CD286" s="156"/>
      <c r="CE286" s="156"/>
      <c r="CF286" s="156"/>
      <c r="CG286" s="156"/>
      <c r="CH286" s="156"/>
      <c r="CI286" s="156"/>
      <c r="CJ286" s="156"/>
      <c r="CK286" s="156"/>
      <c r="CL286" s="156"/>
      <c r="CM286" s="156"/>
      <c r="CN286" s="156"/>
      <c r="CO286" s="156"/>
      <c r="CP286" s="156"/>
      <c r="CQ286" s="156"/>
      <c r="CR286" s="156"/>
      <c r="CS286" s="156"/>
      <c r="CT286" s="156"/>
      <c r="CU286" s="156"/>
      <c r="CV286" s="156"/>
      <c r="CW286" s="156"/>
      <c r="CX286" s="156"/>
      <c r="CY286" s="156"/>
      <c r="CZ286" s="156"/>
      <c r="DA286" s="156"/>
      <c r="DB286" s="156"/>
      <c r="DC286" s="156"/>
      <c r="DD286" s="156"/>
      <c r="DE286" s="156"/>
      <c r="DF286" s="156"/>
      <c r="DG286" s="156"/>
      <c r="DH286" s="156"/>
      <c r="DI286" s="156"/>
      <c r="DJ286" s="156"/>
      <c r="DK286" s="156"/>
      <c r="DL286" s="156"/>
      <c r="DM286" s="156"/>
      <c r="DN286" s="156"/>
      <c r="DO286" s="156"/>
      <c r="DP286" s="156"/>
      <c r="DQ286" s="156"/>
      <c r="DR286" s="156"/>
      <c r="DS286" s="156"/>
      <c r="DT286" s="156"/>
      <c r="DU286" s="156"/>
      <c r="DV286" s="156"/>
      <c r="DW286" s="156"/>
      <c r="DX286" s="156"/>
      <c r="DY286" s="156"/>
      <c r="DZ286" s="156"/>
      <c r="EA286" s="156"/>
      <c r="EB286" s="156"/>
      <c r="EC286" s="156"/>
      <c r="ED286" s="156"/>
      <c r="EE286" s="156"/>
      <c r="EF286" s="156"/>
      <c r="EG286" s="156"/>
      <c r="EH286" s="156"/>
      <c r="EI286" s="156"/>
      <c r="EJ286" s="156"/>
      <c r="EK286" s="156"/>
      <c r="EL286" s="156"/>
      <c r="EM286" s="156"/>
      <c r="EN286" s="156"/>
      <c r="EO286" s="156"/>
      <c r="EP286" s="156"/>
      <c r="EQ286" s="156"/>
      <c r="ER286" s="156"/>
      <c r="ES286" s="156"/>
      <c r="ET286" s="156"/>
      <c r="EU286" s="156"/>
      <c r="EV286" s="156"/>
      <c r="EW286" s="156"/>
      <c r="EX286" s="156"/>
      <c r="EY286" s="156"/>
      <c r="EZ286" s="156"/>
      <c r="FA286" s="156"/>
      <c r="FB286" s="156"/>
      <c r="FC286" s="156"/>
      <c r="FD286" s="156"/>
      <c r="FE286" s="156"/>
      <c r="FF286" s="156"/>
      <c r="FG286" s="156"/>
      <c r="FH286" s="156"/>
      <c r="FI286" s="156"/>
      <c r="FJ286" s="156"/>
      <c r="FK286" s="156"/>
      <c r="FL286" s="156"/>
      <c r="FM286" s="156"/>
      <c r="FN286" s="156"/>
      <c r="FO286" s="156"/>
      <c r="FP286" s="156"/>
      <c r="FQ286" s="156"/>
      <c r="FR286" s="156"/>
      <c r="FS286" s="156"/>
      <c r="FT286" s="156"/>
      <c r="FU286" s="156"/>
      <c r="FV286" s="156"/>
      <c r="FW286" s="156"/>
      <c r="FX286" s="156"/>
      <c r="FY286" s="156"/>
      <c r="FZ286" s="156"/>
      <c r="GA286" s="156"/>
      <c r="GB286" s="156"/>
      <c r="GC286" s="156"/>
      <c r="GD286" s="156"/>
      <c r="GE286" s="156"/>
      <c r="GF286" s="156"/>
      <c r="GG286" s="156"/>
      <c r="GH286" s="156"/>
      <c r="GI286" s="156"/>
      <c r="GJ286" s="156"/>
      <c r="GK286" s="156"/>
      <c r="GL286" s="156"/>
      <c r="GM286" s="156"/>
      <c r="GN286" s="156"/>
      <c r="GO286" s="156"/>
      <c r="GP286" s="156"/>
      <c r="GQ286" s="156"/>
      <c r="GR286" s="156"/>
      <c r="GS286" s="156"/>
      <c r="GT286" s="156"/>
      <c r="GU286" s="156"/>
      <c r="GV286" s="156"/>
      <c r="GW286" s="156"/>
      <c r="GX286" s="156"/>
      <c r="GY286" s="156"/>
      <c r="GZ286" s="156"/>
      <c r="HA286" s="156"/>
      <c r="HB286" s="156"/>
      <c r="HC286" s="156"/>
      <c r="HD286" s="156"/>
      <c r="HE286" s="156"/>
      <c r="HF286" s="156"/>
      <c r="HG286" s="156"/>
      <c r="HH286" s="156"/>
      <c r="HI286" s="156"/>
      <c r="HJ286" s="156"/>
      <c r="HK286" s="156"/>
      <c r="HL286" s="156"/>
      <c r="HM286" s="156"/>
      <c r="HN286" s="156"/>
      <c r="HO286" s="156"/>
      <c r="HP286" s="156"/>
      <c r="HQ286" s="156"/>
      <c r="HR286" s="156"/>
      <c r="HS286" s="156"/>
      <c r="HT286" s="156"/>
      <c r="HU286" s="156"/>
      <c r="HV286" s="156"/>
      <c r="HW286" s="156"/>
      <c r="HX286" s="156"/>
      <c r="HY286" s="156"/>
      <c r="HZ286" s="156"/>
      <c r="IA286" s="156"/>
      <c r="IB286" s="156"/>
      <c r="IC286" s="156"/>
      <c r="ID286" s="156"/>
      <c r="IE286" s="156"/>
      <c r="IF286" s="156"/>
      <c r="IG286" s="156"/>
      <c r="IH286" s="156"/>
      <c r="II286" s="156"/>
      <c r="IJ286" s="156"/>
      <c r="IK286" s="156"/>
      <c r="IL286" s="156"/>
    </row>
    <row r="287" spans="1:246" s="125" customFormat="1" ht="30" customHeight="1">
      <c r="A287" s="117"/>
      <c r="B287" s="86" t="s">
        <v>532</v>
      </c>
      <c r="C287" s="88"/>
      <c r="D287" s="85"/>
      <c r="E287" s="84"/>
      <c r="F287" s="82">
        <v>300</v>
      </c>
      <c r="G287" s="138"/>
      <c r="H287" s="91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62"/>
      <c r="U287" s="162"/>
      <c r="V287" s="162"/>
      <c r="W287" s="162"/>
      <c r="X287" s="162"/>
      <c r="Y287" s="162"/>
      <c r="Z287" s="162"/>
      <c r="AA287" s="162"/>
      <c r="AB287" s="162"/>
      <c r="AC287" s="162"/>
      <c r="AD287" s="162"/>
      <c r="AE287" s="162"/>
      <c r="AF287" s="162"/>
      <c r="AG287" s="162"/>
      <c r="AH287" s="162"/>
      <c r="AI287" s="162"/>
      <c r="AJ287" s="162"/>
      <c r="AK287" s="162"/>
      <c r="AL287" s="162"/>
      <c r="AM287" s="162"/>
      <c r="AN287" s="162"/>
      <c r="AO287" s="162"/>
      <c r="AP287" s="162"/>
      <c r="AQ287" s="162"/>
      <c r="AR287" s="162"/>
      <c r="AS287" s="162"/>
      <c r="AT287" s="162"/>
      <c r="AU287" s="162"/>
      <c r="AV287" s="162"/>
      <c r="AW287" s="162"/>
      <c r="AX287" s="162"/>
      <c r="AY287" s="162"/>
      <c r="AZ287" s="162"/>
      <c r="BA287" s="162"/>
      <c r="BB287" s="162"/>
      <c r="BC287" s="162"/>
      <c r="BD287" s="162"/>
      <c r="BE287" s="162"/>
      <c r="BF287" s="162"/>
      <c r="BG287" s="162"/>
      <c r="BH287" s="162"/>
      <c r="BI287" s="162"/>
      <c r="BJ287" s="162"/>
      <c r="BK287" s="162"/>
      <c r="BL287" s="162"/>
      <c r="BM287" s="162"/>
      <c r="BN287" s="162"/>
      <c r="BO287" s="162"/>
      <c r="BP287" s="162"/>
      <c r="BQ287" s="162"/>
      <c r="BR287" s="162"/>
      <c r="BS287" s="162"/>
      <c r="BT287" s="162"/>
      <c r="BU287" s="162"/>
      <c r="BV287" s="162"/>
      <c r="BW287" s="162"/>
      <c r="BX287" s="162"/>
      <c r="BY287" s="162"/>
      <c r="BZ287" s="162"/>
      <c r="CA287" s="162"/>
      <c r="CB287" s="162"/>
      <c r="CC287" s="162"/>
      <c r="CD287" s="162"/>
      <c r="CE287" s="162"/>
      <c r="CF287" s="162"/>
      <c r="CG287" s="162"/>
      <c r="CH287" s="162"/>
      <c r="CI287" s="162"/>
      <c r="CJ287" s="162"/>
      <c r="CK287" s="162"/>
      <c r="CL287" s="162"/>
      <c r="CM287" s="162"/>
      <c r="CN287" s="162"/>
      <c r="CO287" s="162"/>
      <c r="CP287" s="162"/>
      <c r="CQ287" s="162"/>
      <c r="CR287" s="162"/>
      <c r="CS287" s="162"/>
      <c r="CT287" s="162"/>
      <c r="CU287" s="162"/>
      <c r="CV287" s="162"/>
      <c r="CW287" s="162"/>
      <c r="CX287" s="162"/>
      <c r="CY287" s="162"/>
      <c r="CZ287" s="162"/>
      <c r="DA287" s="162"/>
      <c r="DB287" s="162"/>
      <c r="DC287" s="162"/>
      <c r="DD287" s="162"/>
      <c r="DE287" s="162"/>
      <c r="DF287" s="162"/>
      <c r="DG287" s="162"/>
      <c r="DH287" s="162"/>
      <c r="DI287" s="162"/>
      <c r="DJ287" s="162"/>
      <c r="DK287" s="162"/>
      <c r="DL287" s="162"/>
      <c r="DM287" s="162"/>
      <c r="DN287" s="162"/>
      <c r="DO287" s="162"/>
      <c r="DP287" s="162"/>
      <c r="DQ287" s="162"/>
      <c r="DR287" s="162"/>
      <c r="DS287" s="162"/>
      <c r="DT287" s="162"/>
      <c r="DU287" s="162"/>
      <c r="DV287" s="162"/>
      <c r="DW287" s="162"/>
      <c r="DX287" s="162"/>
      <c r="DY287" s="162"/>
      <c r="DZ287" s="162"/>
      <c r="EA287" s="162"/>
      <c r="EB287" s="162"/>
      <c r="EC287" s="162"/>
      <c r="ED287" s="162"/>
      <c r="EE287" s="162"/>
      <c r="EF287" s="162"/>
      <c r="EG287" s="162"/>
      <c r="EH287" s="162"/>
      <c r="EI287" s="162"/>
      <c r="EJ287" s="162"/>
      <c r="EK287" s="162"/>
      <c r="EL287" s="162"/>
      <c r="EM287" s="162"/>
      <c r="EN287" s="162"/>
      <c r="EO287" s="162"/>
      <c r="EP287" s="162"/>
      <c r="EQ287" s="162"/>
      <c r="ER287" s="162"/>
      <c r="ES287" s="162"/>
      <c r="ET287" s="162"/>
      <c r="EU287" s="162"/>
      <c r="EV287" s="162"/>
      <c r="EW287" s="162"/>
      <c r="EX287" s="162"/>
      <c r="EY287" s="162"/>
      <c r="EZ287" s="162"/>
      <c r="FA287" s="162"/>
      <c r="FB287" s="162"/>
      <c r="FC287" s="162"/>
      <c r="FD287" s="162"/>
      <c r="FE287" s="162"/>
      <c r="FF287" s="162"/>
      <c r="FG287" s="162"/>
      <c r="FH287" s="162"/>
      <c r="FI287" s="162"/>
      <c r="FJ287" s="162"/>
      <c r="FK287" s="162"/>
      <c r="FL287" s="162"/>
      <c r="FM287" s="162"/>
      <c r="FN287" s="162"/>
      <c r="FO287" s="162"/>
      <c r="FP287" s="162"/>
      <c r="FQ287" s="162"/>
      <c r="FR287" s="162"/>
      <c r="FS287" s="162"/>
      <c r="FT287" s="162"/>
      <c r="FU287" s="162"/>
      <c r="FV287" s="162"/>
      <c r="FW287" s="162"/>
      <c r="FX287" s="162"/>
      <c r="FY287" s="162"/>
      <c r="FZ287" s="162"/>
      <c r="GA287" s="162"/>
      <c r="GB287" s="162"/>
      <c r="GC287" s="162"/>
      <c r="GD287" s="162"/>
      <c r="GE287" s="162"/>
      <c r="GF287" s="162"/>
      <c r="GG287" s="162"/>
      <c r="GH287" s="162"/>
      <c r="GI287" s="162"/>
      <c r="GJ287" s="162"/>
      <c r="GK287" s="162"/>
      <c r="GL287" s="162"/>
      <c r="GM287" s="162"/>
      <c r="GN287" s="162"/>
      <c r="GO287" s="162"/>
      <c r="GP287" s="162"/>
      <c r="GQ287" s="162"/>
      <c r="GR287" s="162"/>
      <c r="GS287" s="162"/>
      <c r="GT287" s="162"/>
      <c r="GU287" s="162"/>
      <c r="GV287" s="162"/>
      <c r="GW287" s="162"/>
      <c r="GX287" s="162"/>
      <c r="GY287" s="162"/>
      <c r="GZ287" s="162"/>
      <c r="HA287" s="162"/>
      <c r="HB287" s="162"/>
      <c r="HC287" s="162"/>
      <c r="HD287" s="162"/>
      <c r="HE287" s="162"/>
      <c r="HF287" s="162"/>
      <c r="HG287" s="162"/>
      <c r="HH287" s="162"/>
      <c r="HI287" s="162"/>
      <c r="HJ287" s="162"/>
      <c r="HK287" s="162"/>
      <c r="HL287" s="162"/>
      <c r="HM287" s="162"/>
      <c r="HN287" s="162"/>
      <c r="HO287" s="162"/>
      <c r="HP287" s="162"/>
      <c r="HQ287" s="162"/>
      <c r="HR287" s="162"/>
      <c r="HS287" s="162"/>
      <c r="HT287" s="162"/>
      <c r="HU287" s="162"/>
      <c r="HV287" s="162"/>
      <c r="HW287" s="162"/>
      <c r="HX287" s="162"/>
      <c r="HY287" s="162"/>
      <c r="HZ287" s="162"/>
      <c r="IA287" s="162"/>
      <c r="IB287" s="162"/>
      <c r="IC287" s="162"/>
      <c r="ID287" s="162"/>
      <c r="IE287" s="162"/>
      <c r="IF287" s="162"/>
      <c r="IG287" s="162"/>
      <c r="IH287" s="162"/>
      <c r="II287" s="162"/>
      <c r="IJ287" s="162"/>
      <c r="IK287" s="162"/>
      <c r="IL287" s="162"/>
    </row>
    <row r="288" spans="1:8" ht="30" customHeight="1">
      <c r="A288" s="208"/>
      <c r="B288" s="209" t="s">
        <v>166</v>
      </c>
      <c r="C288" s="109"/>
      <c r="D288" s="188"/>
      <c r="E288" s="210"/>
      <c r="F288" s="211">
        <f>SUM(F149:F287)</f>
        <v>49537.63904999998</v>
      </c>
      <c r="G288" s="212"/>
      <c r="H288" s="91"/>
    </row>
    <row r="289" spans="1:246" s="185" customFormat="1" ht="12.75" customHeight="1">
      <c r="A289" s="208"/>
      <c r="B289" s="209"/>
      <c r="C289" s="109"/>
      <c r="D289" s="183"/>
      <c r="E289" s="210"/>
      <c r="F289" s="211"/>
      <c r="G289" s="90"/>
      <c r="H289" s="184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  <c r="T289" s="149"/>
      <c r="U289" s="149"/>
      <c r="V289" s="149"/>
      <c r="W289" s="149"/>
      <c r="X289" s="149"/>
      <c r="Y289" s="149"/>
      <c r="Z289" s="149"/>
      <c r="AA289" s="149"/>
      <c r="AB289" s="149"/>
      <c r="AC289" s="149"/>
      <c r="AD289" s="149"/>
      <c r="AE289" s="149"/>
      <c r="AF289" s="149"/>
      <c r="AG289" s="149"/>
      <c r="AH289" s="149"/>
      <c r="AI289" s="149"/>
      <c r="AJ289" s="149"/>
      <c r="AK289" s="149"/>
      <c r="AL289" s="149"/>
      <c r="AM289" s="149"/>
      <c r="AN289" s="149"/>
      <c r="AO289" s="149"/>
      <c r="AP289" s="149"/>
      <c r="AQ289" s="149"/>
      <c r="AR289" s="149"/>
      <c r="AS289" s="149"/>
      <c r="AT289" s="149"/>
      <c r="AU289" s="149"/>
      <c r="AV289" s="149"/>
      <c r="AW289" s="149"/>
      <c r="AX289" s="149"/>
      <c r="AY289" s="149"/>
      <c r="AZ289" s="149"/>
      <c r="BA289" s="149"/>
      <c r="BB289" s="149"/>
      <c r="BC289" s="149"/>
      <c r="BD289" s="149"/>
      <c r="BE289" s="149"/>
      <c r="BF289" s="149"/>
      <c r="BG289" s="149"/>
      <c r="BH289" s="149"/>
      <c r="BI289" s="149"/>
      <c r="BJ289" s="149"/>
      <c r="BK289" s="149"/>
      <c r="BL289" s="149"/>
      <c r="BM289" s="149"/>
      <c r="BN289" s="149"/>
      <c r="BO289" s="149"/>
      <c r="BP289" s="149"/>
      <c r="BQ289" s="149"/>
      <c r="BR289" s="149"/>
      <c r="BS289" s="149"/>
      <c r="BT289" s="149"/>
      <c r="BU289" s="149"/>
      <c r="BV289" s="149"/>
      <c r="BW289" s="149"/>
      <c r="BX289" s="149"/>
      <c r="BY289" s="149"/>
      <c r="BZ289" s="149"/>
      <c r="CA289" s="149"/>
      <c r="CB289" s="149"/>
      <c r="CC289" s="149"/>
      <c r="CD289" s="149"/>
      <c r="CE289" s="149"/>
      <c r="CF289" s="149"/>
      <c r="CG289" s="149"/>
      <c r="CH289" s="149"/>
      <c r="CI289" s="149"/>
      <c r="CJ289" s="149"/>
      <c r="CK289" s="149"/>
      <c r="CL289" s="149"/>
      <c r="CM289" s="149"/>
      <c r="CN289" s="149"/>
      <c r="CO289" s="149"/>
      <c r="CP289" s="149"/>
      <c r="CQ289" s="149"/>
      <c r="CR289" s="149"/>
      <c r="CS289" s="149"/>
      <c r="CT289" s="149"/>
      <c r="CU289" s="149"/>
      <c r="CV289" s="149"/>
      <c r="CW289" s="149"/>
      <c r="CX289" s="149"/>
      <c r="CY289" s="149"/>
      <c r="CZ289" s="149"/>
      <c r="DA289" s="149"/>
      <c r="DB289" s="149"/>
      <c r="DC289" s="149"/>
      <c r="DD289" s="149"/>
      <c r="DE289" s="149"/>
      <c r="DF289" s="149"/>
      <c r="DG289" s="149"/>
      <c r="DH289" s="149"/>
      <c r="DI289" s="149"/>
      <c r="DJ289" s="149"/>
      <c r="DK289" s="149"/>
      <c r="DL289" s="149"/>
      <c r="DM289" s="149"/>
      <c r="DN289" s="149"/>
      <c r="DO289" s="149"/>
      <c r="DP289" s="149"/>
      <c r="DQ289" s="149"/>
      <c r="DR289" s="149"/>
      <c r="DS289" s="149"/>
      <c r="DT289" s="149"/>
      <c r="DU289" s="149"/>
      <c r="DV289" s="149"/>
      <c r="DW289" s="149"/>
      <c r="DX289" s="149"/>
      <c r="DY289" s="149"/>
      <c r="DZ289" s="149"/>
      <c r="EA289" s="149"/>
      <c r="EB289" s="149"/>
      <c r="EC289" s="149"/>
      <c r="ED289" s="149"/>
      <c r="EE289" s="149"/>
      <c r="EF289" s="149"/>
      <c r="EG289" s="149"/>
      <c r="EH289" s="149"/>
      <c r="EI289" s="149"/>
      <c r="EJ289" s="149"/>
      <c r="EK289" s="149"/>
      <c r="EL289" s="149"/>
      <c r="EM289" s="149"/>
      <c r="EN289" s="149"/>
      <c r="EO289" s="149"/>
      <c r="EP289" s="149"/>
      <c r="EQ289" s="149"/>
      <c r="ER289" s="149"/>
      <c r="ES289" s="149"/>
      <c r="ET289" s="149"/>
      <c r="EU289" s="149"/>
      <c r="EV289" s="149"/>
      <c r="EW289" s="149"/>
      <c r="EX289" s="149"/>
      <c r="EY289" s="149"/>
      <c r="EZ289" s="149"/>
      <c r="FA289" s="149"/>
      <c r="FB289" s="149"/>
      <c r="FC289" s="149"/>
      <c r="FD289" s="149"/>
      <c r="FE289" s="149"/>
      <c r="FF289" s="149"/>
      <c r="FG289" s="149"/>
      <c r="FH289" s="149"/>
      <c r="FI289" s="149"/>
      <c r="FJ289" s="149"/>
      <c r="FK289" s="149"/>
      <c r="FL289" s="149"/>
      <c r="FM289" s="149"/>
      <c r="FN289" s="149"/>
      <c r="FO289" s="149"/>
      <c r="FP289" s="149"/>
      <c r="FQ289" s="149"/>
      <c r="FR289" s="149"/>
      <c r="FS289" s="149"/>
      <c r="FT289" s="149"/>
      <c r="FU289" s="149"/>
      <c r="FV289" s="149"/>
      <c r="FW289" s="149"/>
      <c r="FX289" s="149"/>
      <c r="FY289" s="149"/>
      <c r="FZ289" s="149"/>
      <c r="GA289" s="149"/>
      <c r="GB289" s="149"/>
      <c r="GC289" s="149"/>
      <c r="GD289" s="149"/>
      <c r="GE289" s="149"/>
      <c r="GF289" s="149"/>
      <c r="GG289" s="149"/>
      <c r="GH289" s="149"/>
      <c r="GI289" s="149"/>
      <c r="GJ289" s="149"/>
      <c r="GK289" s="149"/>
      <c r="GL289" s="149"/>
      <c r="GM289" s="149"/>
      <c r="GN289" s="149"/>
      <c r="GO289" s="149"/>
      <c r="GP289" s="149"/>
      <c r="GQ289" s="149"/>
      <c r="GR289" s="149"/>
      <c r="GS289" s="149"/>
      <c r="GT289" s="149"/>
      <c r="GU289" s="149"/>
      <c r="GV289" s="149"/>
      <c r="GW289" s="149"/>
      <c r="GX289" s="149"/>
      <c r="GY289" s="149"/>
      <c r="GZ289" s="149"/>
      <c r="HA289" s="149"/>
      <c r="HB289" s="149"/>
      <c r="HC289" s="149"/>
      <c r="HD289" s="149"/>
      <c r="HE289" s="149"/>
      <c r="HF289" s="149"/>
      <c r="HG289" s="149"/>
      <c r="HH289" s="149"/>
      <c r="HI289" s="149"/>
      <c r="HJ289" s="149"/>
      <c r="HK289" s="149"/>
      <c r="HL289" s="149"/>
      <c r="HM289" s="149"/>
      <c r="HN289" s="149"/>
      <c r="HO289" s="149"/>
      <c r="HP289" s="149"/>
      <c r="HQ289" s="149"/>
      <c r="HR289" s="149"/>
      <c r="HS289" s="149"/>
      <c r="HT289" s="149"/>
      <c r="HU289" s="149"/>
      <c r="HV289" s="149"/>
      <c r="HW289" s="149"/>
      <c r="HX289" s="149"/>
      <c r="HY289" s="149"/>
      <c r="HZ289" s="149"/>
      <c r="IA289" s="149"/>
      <c r="IB289" s="149"/>
      <c r="IC289" s="149"/>
      <c r="ID289" s="149"/>
      <c r="IE289" s="149"/>
      <c r="IF289" s="149"/>
      <c r="IG289" s="149"/>
      <c r="IH289" s="149"/>
      <c r="II289" s="149"/>
      <c r="IJ289" s="149"/>
      <c r="IK289" s="149"/>
      <c r="IL289" s="149"/>
    </row>
    <row r="290" spans="1:246" s="185" customFormat="1" ht="30" customHeight="1">
      <c r="A290" s="208"/>
      <c r="B290" s="209">
        <v>100102</v>
      </c>
      <c r="C290" s="109"/>
      <c r="D290" s="183"/>
      <c r="E290" s="213"/>
      <c r="F290" s="211">
        <f>F288-F291</f>
        <v>47161.63904999998</v>
      </c>
      <c r="G290" s="90"/>
      <c r="H290" s="184"/>
      <c r="J290" s="149"/>
      <c r="K290" s="149"/>
      <c r="L290" s="149"/>
      <c r="M290" s="149"/>
      <c r="N290" s="149"/>
      <c r="O290" s="149"/>
      <c r="P290" s="149"/>
      <c r="Q290" s="149"/>
      <c r="R290" s="149"/>
      <c r="S290" s="149"/>
      <c r="T290" s="149"/>
      <c r="U290" s="149"/>
      <c r="V290" s="149"/>
      <c r="W290" s="149"/>
      <c r="X290" s="149"/>
      <c r="Y290" s="149"/>
      <c r="Z290" s="149"/>
      <c r="AA290" s="149"/>
      <c r="AB290" s="149"/>
      <c r="AC290" s="149"/>
      <c r="AD290" s="149"/>
      <c r="AE290" s="149"/>
      <c r="AF290" s="149"/>
      <c r="AG290" s="149"/>
      <c r="AH290" s="149"/>
      <c r="AI290" s="149"/>
      <c r="AJ290" s="149"/>
      <c r="AK290" s="149"/>
      <c r="AL290" s="149"/>
      <c r="AM290" s="149"/>
      <c r="AN290" s="149"/>
      <c r="AO290" s="149"/>
      <c r="AP290" s="149"/>
      <c r="AQ290" s="149"/>
      <c r="AR290" s="149"/>
      <c r="AS290" s="149"/>
      <c r="AT290" s="149"/>
      <c r="AU290" s="149"/>
      <c r="AV290" s="149"/>
      <c r="AW290" s="149"/>
      <c r="AX290" s="149"/>
      <c r="AY290" s="149"/>
      <c r="AZ290" s="149"/>
      <c r="BA290" s="149"/>
      <c r="BB290" s="149"/>
      <c r="BC290" s="149"/>
      <c r="BD290" s="149"/>
      <c r="BE290" s="149"/>
      <c r="BF290" s="149"/>
      <c r="BG290" s="149"/>
      <c r="BH290" s="149"/>
      <c r="BI290" s="149"/>
      <c r="BJ290" s="149"/>
      <c r="BK290" s="149"/>
      <c r="BL290" s="149"/>
      <c r="BM290" s="149"/>
      <c r="BN290" s="149"/>
      <c r="BO290" s="149"/>
      <c r="BP290" s="149"/>
      <c r="BQ290" s="149"/>
      <c r="BR290" s="149"/>
      <c r="BS290" s="149"/>
      <c r="BT290" s="149"/>
      <c r="BU290" s="149"/>
      <c r="BV290" s="149"/>
      <c r="BW290" s="149"/>
      <c r="BX290" s="149"/>
      <c r="BY290" s="149"/>
      <c r="BZ290" s="149"/>
      <c r="CA290" s="149"/>
      <c r="CB290" s="149"/>
      <c r="CC290" s="149"/>
      <c r="CD290" s="149"/>
      <c r="CE290" s="149"/>
      <c r="CF290" s="149"/>
      <c r="CG290" s="149"/>
      <c r="CH290" s="149"/>
      <c r="CI290" s="149"/>
      <c r="CJ290" s="149"/>
      <c r="CK290" s="149"/>
      <c r="CL290" s="149"/>
      <c r="CM290" s="149"/>
      <c r="CN290" s="149"/>
      <c r="CO290" s="149"/>
      <c r="CP290" s="149"/>
      <c r="CQ290" s="149"/>
      <c r="CR290" s="149"/>
      <c r="CS290" s="149"/>
      <c r="CT290" s="149"/>
      <c r="CU290" s="149"/>
      <c r="CV290" s="149"/>
      <c r="CW290" s="149"/>
      <c r="CX290" s="149"/>
      <c r="CY290" s="149"/>
      <c r="CZ290" s="149"/>
      <c r="DA290" s="149"/>
      <c r="DB290" s="149"/>
      <c r="DC290" s="149"/>
      <c r="DD290" s="149"/>
      <c r="DE290" s="149"/>
      <c r="DF290" s="149"/>
      <c r="DG290" s="149"/>
      <c r="DH290" s="149"/>
      <c r="DI290" s="149"/>
      <c r="DJ290" s="149"/>
      <c r="DK290" s="149"/>
      <c r="DL290" s="149"/>
      <c r="DM290" s="149"/>
      <c r="DN290" s="149"/>
      <c r="DO290" s="149"/>
      <c r="DP290" s="149"/>
      <c r="DQ290" s="149"/>
      <c r="DR290" s="149"/>
      <c r="DS290" s="149"/>
      <c r="DT290" s="149"/>
      <c r="DU290" s="149"/>
      <c r="DV290" s="149"/>
      <c r="DW290" s="149"/>
      <c r="DX290" s="149"/>
      <c r="DY290" s="149"/>
      <c r="DZ290" s="149"/>
      <c r="EA290" s="149"/>
      <c r="EB290" s="149"/>
      <c r="EC290" s="149"/>
      <c r="ED290" s="149"/>
      <c r="EE290" s="149"/>
      <c r="EF290" s="149"/>
      <c r="EG290" s="149"/>
      <c r="EH290" s="149"/>
      <c r="EI290" s="149"/>
      <c r="EJ290" s="149"/>
      <c r="EK290" s="149"/>
      <c r="EL290" s="149"/>
      <c r="EM290" s="149"/>
      <c r="EN290" s="149"/>
      <c r="EO290" s="149"/>
      <c r="EP290" s="149"/>
      <c r="EQ290" s="149"/>
      <c r="ER290" s="149"/>
      <c r="ES290" s="149"/>
      <c r="ET290" s="149"/>
      <c r="EU290" s="149"/>
      <c r="EV290" s="149"/>
      <c r="EW290" s="149"/>
      <c r="EX290" s="149"/>
      <c r="EY290" s="149"/>
      <c r="EZ290" s="149"/>
      <c r="FA290" s="149"/>
      <c r="FB290" s="149"/>
      <c r="FC290" s="149"/>
      <c r="FD290" s="149"/>
      <c r="FE290" s="149"/>
      <c r="FF290" s="149"/>
      <c r="FG290" s="149"/>
      <c r="FH290" s="149"/>
      <c r="FI290" s="149"/>
      <c r="FJ290" s="149"/>
      <c r="FK290" s="149"/>
      <c r="FL290" s="149"/>
      <c r="FM290" s="149"/>
      <c r="FN290" s="149"/>
      <c r="FO290" s="149"/>
      <c r="FP290" s="149"/>
      <c r="FQ290" s="149"/>
      <c r="FR290" s="149"/>
      <c r="FS290" s="149"/>
      <c r="FT290" s="149"/>
      <c r="FU290" s="149"/>
      <c r="FV290" s="149"/>
      <c r="FW290" s="149"/>
      <c r="FX290" s="149"/>
      <c r="FY290" s="149"/>
      <c r="FZ290" s="149"/>
      <c r="GA290" s="149"/>
      <c r="GB290" s="149"/>
      <c r="GC290" s="149"/>
      <c r="GD290" s="149"/>
      <c r="GE290" s="149"/>
      <c r="GF290" s="149"/>
      <c r="GG290" s="149"/>
      <c r="GH290" s="149"/>
      <c r="GI290" s="149"/>
      <c r="GJ290" s="149"/>
      <c r="GK290" s="149"/>
      <c r="GL290" s="149"/>
      <c r="GM290" s="149"/>
      <c r="GN290" s="149"/>
      <c r="GO290" s="149"/>
      <c r="GP290" s="149"/>
      <c r="GQ290" s="149"/>
      <c r="GR290" s="149"/>
      <c r="GS290" s="149"/>
      <c r="GT290" s="149"/>
      <c r="GU290" s="149"/>
      <c r="GV290" s="149"/>
      <c r="GW290" s="149"/>
      <c r="GX290" s="149"/>
      <c r="GY290" s="149"/>
      <c r="GZ290" s="149"/>
      <c r="HA290" s="149"/>
      <c r="HB290" s="149"/>
      <c r="HC290" s="149"/>
      <c r="HD290" s="149"/>
      <c r="HE290" s="149"/>
      <c r="HF290" s="149"/>
      <c r="HG290" s="149"/>
      <c r="HH290" s="149"/>
      <c r="HI290" s="149"/>
      <c r="HJ290" s="149"/>
      <c r="HK290" s="149"/>
      <c r="HL290" s="149"/>
      <c r="HM290" s="149"/>
      <c r="HN290" s="149"/>
      <c r="HO290" s="149"/>
      <c r="HP290" s="149"/>
      <c r="HQ290" s="149"/>
      <c r="HR290" s="149"/>
      <c r="HS290" s="149"/>
      <c r="HT290" s="149"/>
      <c r="HU290" s="149"/>
      <c r="HV290" s="149"/>
      <c r="HW290" s="149"/>
      <c r="HX290" s="149"/>
      <c r="HY290" s="149"/>
      <c r="HZ290" s="149"/>
      <c r="IA290" s="149"/>
      <c r="IB290" s="149"/>
      <c r="IC290" s="149"/>
      <c r="ID290" s="149"/>
      <c r="IE290" s="149"/>
      <c r="IF290" s="149"/>
      <c r="IG290" s="149"/>
      <c r="IH290" s="149"/>
      <c r="II290" s="149"/>
      <c r="IJ290" s="149"/>
      <c r="IK290" s="149"/>
      <c r="IL290" s="149"/>
    </row>
    <row r="291" spans="1:246" s="185" customFormat="1" ht="30" customHeight="1">
      <c r="A291" s="208"/>
      <c r="B291" s="209">
        <v>100106</v>
      </c>
      <c r="C291" s="109"/>
      <c r="D291" s="183"/>
      <c r="E291" s="213"/>
      <c r="F291" s="211">
        <f>F182+F191+F192+F222+F224+F226+F228+F229+F232+F252+F266+F267</f>
        <v>2376</v>
      </c>
      <c r="G291" s="90"/>
      <c r="H291" s="184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  <c r="T291" s="149"/>
      <c r="U291" s="149"/>
      <c r="V291" s="149"/>
      <c r="W291" s="149"/>
      <c r="X291" s="149"/>
      <c r="Y291" s="149"/>
      <c r="Z291" s="149"/>
      <c r="AA291" s="149"/>
      <c r="AB291" s="149"/>
      <c r="AC291" s="149"/>
      <c r="AD291" s="149"/>
      <c r="AE291" s="149"/>
      <c r="AF291" s="149"/>
      <c r="AG291" s="149"/>
      <c r="AH291" s="149"/>
      <c r="AI291" s="149"/>
      <c r="AJ291" s="149"/>
      <c r="AK291" s="149"/>
      <c r="AL291" s="149"/>
      <c r="AM291" s="149"/>
      <c r="AN291" s="149"/>
      <c r="AO291" s="149"/>
      <c r="AP291" s="149"/>
      <c r="AQ291" s="149"/>
      <c r="AR291" s="149"/>
      <c r="AS291" s="149"/>
      <c r="AT291" s="149"/>
      <c r="AU291" s="149"/>
      <c r="AV291" s="149"/>
      <c r="AW291" s="149"/>
      <c r="AX291" s="149"/>
      <c r="AY291" s="149"/>
      <c r="AZ291" s="149"/>
      <c r="BA291" s="149"/>
      <c r="BB291" s="149"/>
      <c r="BC291" s="149"/>
      <c r="BD291" s="149"/>
      <c r="BE291" s="149"/>
      <c r="BF291" s="149"/>
      <c r="BG291" s="149"/>
      <c r="BH291" s="149"/>
      <c r="BI291" s="149"/>
      <c r="BJ291" s="149"/>
      <c r="BK291" s="149"/>
      <c r="BL291" s="149"/>
      <c r="BM291" s="149"/>
      <c r="BN291" s="149"/>
      <c r="BO291" s="149"/>
      <c r="BP291" s="149"/>
      <c r="BQ291" s="149"/>
      <c r="BR291" s="149"/>
      <c r="BS291" s="149"/>
      <c r="BT291" s="149"/>
      <c r="BU291" s="149"/>
      <c r="BV291" s="149"/>
      <c r="BW291" s="149"/>
      <c r="BX291" s="149"/>
      <c r="BY291" s="149"/>
      <c r="BZ291" s="149"/>
      <c r="CA291" s="149"/>
      <c r="CB291" s="149"/>
      <c r="CC291" s="149"/>
      <c r="CD291" s="149"/>
      <c r="CE291" s="149"/>
      <c r="CF291" s="149"/>
      <c r="CG291" s="149"/>
      <c r="CH291" s="149"/>
      <c r="CI291" s="149"/>
      <c r="CJ291" s="149"/>
      <c r="CK291" s="149"/>
      <c r="CL291" s="149"/>
      <c r="CM291" s="149"/>
      <c r="CN291" s="149"/>
      <c r="CO291" s="149"/>
      <c r="CP291" s="149"/>
      <c r="CQ291" s="149"/>
      <c r="CR291" s="149"/>
      <c r="CS291" s="149"/>
      <c r="CT291" s="149"/>
      <c r="CU291" s="149"/>
      <c r="CV291" s="149"/>
      <c r="CW291" s="149"/>
      <c r="CX291" s="149"/>
      <c r="CY291" s="149"/>
      <c r="CZ291" s="149"/>
      <c r="DA291" s="149"/>
      <c r="DB291" s="149"/>
      <c r="DC291" s="149"/>
      <c r="DD291" s="149"/>
      <c r="DE291" s="149"/>
      <c r="DF291" s="149"/>
      <c r="DG291" s="149"/>
      <c r="DH291" s="149"/>
      <c r="DI291" s="149"/>
      <c r="DJ291" s="149"/>
      <c r="DK291" s="149"/>
      <c r="DL291" s="149"/>
      <c r="DM291" s="149"/>
      <c r="DN291" s="149"/>
      <c r="DO291" s="149"/>
      <c r="DP291" s="149"/>
      <c r="DQ291" s="149"/>
      <c r="DR291" s="149"/>
      <c r="DS291" s="149"/>
      <c r="DT291" s="149"/>
      <c r="DU291" s="149"/>
      <c r="DV291" s="149"/>
      <c r="DW291" s="149"/>
      <c r="DX291" s="149"/>
      <c r="DY291" s="149"/>
      <c r="DZ291" s="149"/>
      <c r="EA291" s="149"/>
      <c r="EB291" s="149"/>
      <c r="EC291" s="149"/>
      <c r="ED291" s="149"/>
      <c r="EE291" s="149"/>
      <c r="EF291" s="149"/>
      <c r="EG291" s="149"/>
      <c r="EH291" s="149"/>
      <c r="EI291" s="149"/>
      <c r="EJ291" s="149"/>
      <c r="EK291" s="149"/>
      <c r="EL291" s="149"/>
      <c r="EM291" s="149"/>
      <c r="EN291" s="149"/>
      <c r="EO291" s="149"/>
      <c r="EP291" s="149"/>
      <c r="EQ291" s="149"/>
      <c r="ER291" s="149"/>
      <c r="ES291" s="149"/>
      <c r="ET291" s="149"/>
      <c r="EU291" s="149"/>
      <c r="EV291" s="149"/>
      <c r="EW291" s="149"/>
      <c r="EX291" s="149"/>
      <c r="EY291" s="149"/>
      <c r="EZ291" s="149"/>
      <c r="FA291" s="149"/>
      <c r="FB291" s="149"/>
      <c r="FC291" s="149"/>
      <c r="FD291" s="149"/>
      <c r="FE291" s="149"/>
      <c r="FF291" s="149"/>
      <c r="FG291" s="149"/>
      <c r="FH291" s="149"/>
      <c r="FI291" s="149"/>
      <c r="FJ291" s="149"/>
      <c r="FK291" s="149"/>
      <c r="FL291" s="149"/>
      <c r="FM291" s="149"/>
      <c r="FN291" s="149"/>
      <c r="FO291" s="149"/>
      <c r="FP291" s="149"/>
      <c r="FQ291" s="149"/>
      <c r="FR291" s="149"/>
      <c r="FS291" s="149"/>
      <c r="FT291" s="149"/>
      <c r="FU291" s="149"/>
      <c r="FV291" s="149"/>
      <c r="FW291" s="149"/>
      <c r="FX291" s="149"/>
      <c r="FY291" s="149"/>
      <c r="FZ291" s="149"/>
      <c r="GA291" s="149"/>
      <c r="GB291" s="149"/>
      <c r="GC291" s="149"/>
      <c r="GD291" s="149"/>
      <c r="GE291" s="149"/>
      <c r="GF291" s="149"/>
      <c r="GG291" s="149"/>
      <c r="GH291" s="149"/>
      <c r="GI291" s="149"/>
      <c r="GJ291" s="149"/>
      <c r="GK291" s="149"/>
      <c r="GL291" s="149"/>
      <c r="GM291" s="149"/>
      <c r="GN291" s="149"/>
      <c r="GO291" s="149"/>
      <c r="GP291" s="149"/>
      <c r="GQ291" s="149"/>
      <c r="GR291" s="149"/>
      <c r="GS291" s="149"/>
      <c r="GT291" s="149"/>
      <c r="GU291" s="149"/>
      <c r="GV291" s="149"/>
      <c r="GW291" s="149"/>
      <c r="GX291" s="149"/>
      <c r="GY291" s="149"/>
      <c r="GZ291" s="149"/>
      <c r="HA291" s="149"/>
      <c r="HB291" s="149"/>
      <c r="HC291" s="149"/>
      <c r="HD291" s="149"/>
      <c r="HE291" s="149"/>
      <c r="HF291" s="149"/>
      <c r="HG291" s="149"/>
      <c r="HH291" s="149"/>
      <c r="HI291" s="149"/>
      <c r="HJ291" s="149"/>
      <c r="HK291" s="149"/>
      <c r="HL291" s="149"/>
      <c r="HM291" s="149"/>
      <c r="HN291" s="149"/>
      <c r="HO291" s="149"/>
      <c r="HP291" s="149"/>
      <c r="HQ291" s="149"/>
      <c r="HR291" s="149"/>
      <c r="HS291" s="149"/>
      <c r="HT291" s="149"/>
      <c r="HU291" s="149"/>
      <c r="HV291" s="149"/>
      <c r="HW291" s="149"/>
      <c r="HX291" s="149"/>
      <c r="HY291" s="149"/>
      <c r="HZ291" s="149"/>
      <c r="IA291" s="149"/>
      <c r="IB291" s="149"/>
      <c r="IC291" s="149"/>
      <c r="ID291" s="149"/>
      <c r="IE291" s="149"/>
      <c r="IF291" s="149"/>
      <c r="IG291" s="149"/>
      <c r="IH291" s="149"/>
      <c r="II291" s="149"/>
      <c r="IJ291" s="149"/>
      <c r="IK291" s="149"/>
      <c r="IL291" s="149"/>
    </row>
    <row r="292" spans="1:8" ht="30" customHeight="1">
      <c r="A292" s="270" t="s">
        <v>303</v>
      </c>
      <c r="B292" s="271"/>
      <c r="C292" s="271"/>
      <c r="D292" s="271"/>
      <c r="E292" s="271"/>
      <c r="F292" s="276"/>
      <c r="G292" s="90"/>
      <c r="H292" s="91"/>
    </row>
    <row r="293" spans="1:8" ht="30" customHeight="1">
      <c r="A293" s="190" t="s">
        <v>141</v>
      </c>
      <c r="B293" s="88" t="s">
        <v>142</v>
      </c>
      <c r="C293" s="88" t="s">
        <v>143</v>
      </c>
      <c r="D293" s="87" t="s">
        <v>304</v>
      </c>
      <c r="E293" s="88" t="s">
        <v>74</v>
      </c>
      <c r="F293" s="79" t="s">
        <v>145</v>
      </c>
      <c r="G293" s="90"/>
      <c r="H293" s="91"/>
    </row>
    <row r="294" spans="1:8" ht="30" customHeight="1">
      <c r="A294" s="214" t="s">
        <v>305</v>
      </c>
      <c r="B294" s="277" t="s">
        <v>533</v>
      </c>
      <c r="C294" s="278"/>
      <c r="D294" s="87"/>
      <c r="E294" s="89"/>
      <c r="F294" s="82">
        <v>4296</v>
      </c>
      <c r="G294" s="90" t="s">
        <v>643</v>
      </c>
      <c r="H294" s="101"/>
    </row>
    <row r="295" spans="1:8" ht="30" customHeight="1">
      <c r="A295" s="214"/>
      <c r="B295" s="118" t="s">
        <v>534</v>
      </c>
      <c r="C295" s="89"/>
      <c r="D295" s="87"/>
      <c r="E295" s="89"/>
      <c r="F295" s="82">
        <v>1296</v>
      </c>
      <c r="G295" s="90"/>
      <c r="H295" s="91"/>
    </row>
    <row r="296" spans="1:246" s="185" customFormat="1" ht="30" customHeight="1">
      <c r="A296" s="144"/>
      <c r="B296" s="209" t="s">
        <v>166</v>
      </c>
      <c r="C296" s="109"/>
      <c r="D296" s="183"/>
      <c r="E296" s="210"/>
      <c r="F296" s="211">
        <f>F294</f>
        <v>4296</v>
      </c>
      <c r="G296" s="90"/>
      <c r="H296" s="184"/>
      <c r="J296" s="149"/>
      <c r="K296" s="149"/>
      <c r="L296" s="149"/>
      <c r="M296" s="149"/>
      <c r="N296" s="149"/>
      <c r="O296" s="149"/>
      <c r="P296" s="149"/>
      <c r="Q296" s="149"/>
      <c r="R296" s="149"/>
      <c r="S296" s="149"/>
      <c r="T296" s="149"/>
      <c r="U296" s="149"/>
      <c r="V296" s="149"/>
      <c r="W296" s="149"/>
      <c r="X296" s="149"/>
      <c r="Y296" s="149"/>
      <c r="Z296" s="149"/>
      <c r="AA296" s="149"/>
      <c r="AB296" s="149"/>
      <c r="AC296" s="149"/>
      <c r="AD296" s="149"/>
      <c r="AE296" s="149"/>
      <c r="AF296" s="149"/>
      <c r="AG296" s="149"/>
      <c r="AH296" s="149"/>
      <c r="AI296" s="149"/>
      <c r="AJ296" s="149"/>
      <c r="AK296" s="149"/>
      <c r="AL296" s="149"/>
      <c r="AM296" s="149"/>
      <c r="AN296" s="149"/>
      <c r="AO296" s="149"/>
      <c r="AP296" s="149"/>
      <c r="AQ296" s="149"/>
      <c r="AR296" s="149"/>
      <c r="AS296" s="149"/>
      <c r="AT296" s="149"/>
      <c r="AU296" s="149"/>
      <c r="AV296" s="149"/>
      <c r="AW296" s="149"/>
      <c r="AX296" s="149"/>
      <c r="AY296" s="149"/>
      <c r="AZ296" s="149"/>
      <c r="BA296" s="149"/>
      <c r="BB296" s="149"/>
      <c r="BC296" s="149"/>
      <c r="BD296" s="149"/>
      <c r="BE296" s="149"/>
      <c r="BF296" s="149"/>
      <c r="BG296" s="149"/>
      <c r="BH296" s="149"/>
      <c r="BI296" s="149"/>
      <c r="BJ296" s="149"/>
      <c r="BK296" s="149"/>
      <c r="BL296" s="149"/>
      <c r="BM296" s="149"/>
      <c r="BN296" s="149"/>
      <c r="BO296" s="149"/>
      <c r="BP296" s="149"/>
      <c r="BQ296" s="149"/>
      <c r="BR296" s="149"/>
      <c r="BS296" s="149"/>
      <c r="BT296" s="149"/>
      <c r="BU296" s="149"/>
      <c r="BV296" s="149"/>
      <c r="BW296" s="149"/>
      <c r="BX296" s="149"/>
      <c r="BY296" s="149"/>
      <c r="BZ296" s="149"/>
      <c r="CA296" s="149"/>
      <c r="CB296" s="149"/>
      <c r="CC296" s="149"/>
      <c r="CD296" s="149"/>
      <c r="CE296" s="149"/>
      <c r="CF296" s="149"/>
      <c r="CG296" s="149"/>
      <c r="CH296" s="149"/>
      <c r="CI296" s="149"/>
      <c r="CJ296" s="149"/>
      <c r="CK296" s="149"/>
      <c r="CL296" s="149"/>
      <c r="CM296" s="149"/>
      <c r="CN296" s="149"/>
      <c r="CO296" s="149"/>
      <c r="CP296" s="149"/>
      <c r="CQ296" s="149"/>
      <c r="CR296" s="149"/>
      <c r="CS296" s="149"/>
      <c r="CT296" s="149"/>
      <c r="CU296" s="149"/>
      <c r="CV296" s="149"/>
      <c r="CW296" s="149"/>
      <c r="CX296" s="149"/>
      <c r="CY296" s="149"/>
      <c r="CZ296" s="149"/>
      <c r="DA296" s="149"/>
      <c r="DB296" s="149"/>
      <c r="DC296" s="149"/>
      <c r="DD296" s="149"/>
      <c r="DE296" s="149"/>
      <c r="DF296" s="149"/>
      <c r="DG296" s="149"/>
      <c r="DH296" s="149"/>
      <c r="DI296" s="149"/>
      <c r="DJ296" s="149"/>
      <c r="DK296" s="149"/>
      <c r="DL296" s="149"/>
      <c r="DM296" s="149"/>
      <c r="DN296" s="149"/>
      <c r="DO296" s="149"/>
      <c r="DP296" s="149"/>
      <c r="DQ296" s="149"/>
      <c r="DR296" s="149"/>
      <c r="DS296" s="149"/>
      <c r="DT296" s="149"/>
      <c r="DU296" s="149"/>
      <c r="DV296" s="149"/>
      <c r="DW296" s="149"/>
      <c r="DX296" s="149"/>
      <c r="DY296" s="149"/>
      <c r="DZ296" s="149"/>
      <c r="EA296" s="149"/>
      <c r="EB296" s="149"/>
      <c r="EC296" s="149"/>
      <c r="ED296" s="149"/>
      <c r="EE296" s="149"/>
      <c r="EF296" s="149"/>
      <c r="EG296" s="149"/>
      <c r="EH296" s="149"/>
      <c r="EI296" s="149"/>
      <c r="EJ296" s="149"/>
      <c r="EK296" s="149"/>
      <c r="EL296" s="149"/>
      <c r="EM296" s="149"/>
      <c r="EN296" s="149"/>
      <c r="EO296" s="149"/>
      <c r="EP296" s="149"/>
      <c r="EQ296" s="149"/>
      <c r="ER296" s="149"/>
      <c r="ES296" s="149"/>
      <c r="ET296" s="149"/>
      <c r="EU296" s="149"/>
      <c r="EV296" s="149"/>
      <c r="EW296" s="149"/>
      <c r="EX296" s="149"/>
      <c r="EY296" s="149"/>
      <c r="EZ296" s="149"/>
      <c r="FA296" s="149"/>
      <c r="FB296" s="149"/>
      <c r="FC296" s="149"/>
      <c r="FD296" s="149"/>
      <c r="FE296" s="149"/>
      <c r="FF296" s="149"/>
      <c r="FG296" s="149"/>
      <c r="FH296" s="149"/>
      <c r="FI296" s="149"/>
      <c r="FJ296" s="149"/>
      <c r="FK296" s="149"/>
      <c r="FL296" s="149"/>
      <c r="FM296" s="149"/>
      <c r="FN296" s="149"/>
      <c r="FO296" s="149"/>
      <c r="FP296" s="149"/>
      <c r="FQ296" s="149"/>
      <c r="FR296" s="149"/>
      <c r="FS296" s="149"/>
      <c r="FT296" s="149"/>
      <c r="FU296" s="149"/>
      <c r="FV296" s="149"/>
      <c r="FW296" s="149"/>
      <c r="FX296" s="149"/>
      <c r="FY296" s="149"/>
      <c r="FZ296" s="149"/>
      <c r="GA296" s="149"/>
      <c r="GB296" s="149"/>
      <c r="GC296" s="149"/>
      <c r="GD296" s="149"/>
      <c r="GE296" s="149"/>
      <c r="GF296" s="149"/>
      <c r="GG296" s="149"/>
      <c r="GH296" s="149"/>
      <c r="GI296" s="149"/>
      <c r="GJ296" s="149"/>
      <c r="GK296" s="149"/>
      <c r="GL296" s="149"/>
      <c r="GM296" s="149"/>
      <c r="GN296" s="149"/>
      <c r="GO296" s="149"/>
      <c r="GP296" s="149"/>
      <c r="GQ296" s="149"/>
      <c r="GR296" s="149"/>
      <c r="GS296" s="149"/>
      <c r="GT296" s="149"/>
      <c r="GU296" s="149"/>
      <c r="GV296" s="149"/>
      <c r="GW296" s="149"/>
      <c r="GX296" s="149"/>
      <c r="GY296" s="149"/>
      <c r="GZ296" s="149"/>
      <c r="HA296" s="149"/>
      <c r="HB296" s="149"/>
      <c r="HC296" s="149"/>
      <c r="HD296" s="149"/>
      <c r="HE296" s="149"/>
      <c r="HF296" s="149"/>
      <c r="HG296" s="149"/>
      <c r="HH296" s="149"/>
      <c r="HI296" s="149"/>
      <c r="HJ296" s="149"/>
      <c r="HK296" s="149"/>
      <c r="HL296" s="149"/>
      <c r="HM296" s="149"/>
      <c r="HN296" s="149"/>
      <c r="HO296" s="149"/>
      <c r="HP296" s="149"/>
      <c r="HQ296" s="149"/>
      <c r="HR296" s="149"/>
      <c r="HS296" s="149"/>
      <c r="HT296" s="149"/>
      <c r="HU296" s="149"/>
      <c r="HV296" s="149"/>
      <c r="HW296" s="149"/>
      <c r="HX296" s="149"/>
      <c r="HY296" s="149"/>
      <c r="HZ296" s="149"/>
      <c r="IA296" s="149"/>
      <c r="IB296" s="149"/>
      <c r="IC296" s="149"/>
      <c r="ID296" s="149"/>
      <c r="IE296" s="149"/>
      <c r="IF296" s="149"/>
      <c r="IG296" s="149"/>
      <c r="IH296" s="149"/>
      <c r="II296" s="149"/>
      <c r="IJ296" s="149"/>
      <c r="IK296" s="149"/>
      <c r="IL296" s="149"/>
    </row>
    <row r="297" spans="1:246" s="185" customFormat="1" ht="30" customHeight="1">
      <c r="A297" s="144"/>
      <c r="B297" s="209" t="s">
        <v>216</v>
      </c>
      <c r="C297" s="109"/>
      <c r="D297" s="183"/>
      <c r="E297" s="210"/>
      <c r="F297" s="211"/>
      <c r="G297" s="90"/>
      <c r="H297" s="184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  <c r="T297" s="149"/>
      <c r="U297" s="149"/>
      <c r="V297" s="149"/>
      <c r="W297" s="149"/>
      <c r="X297" s="149"/>
      <c r="Y297" s="149"/>
      <c r="Z297" s="149"/>
      <c r="AA297" s="149"/>
      <c r="AB297" s="149"/>
      <c r="AC297" s="149"/>
      <c r="AD297" s="149"/>
      <c r="AE297" s="149"/>
      <c r="AF297" s="149"/>
      <c r="AG297" s="149"/>
      <c r="AH297" s="149"/>
      <c r="AI297" s="149"/>
      <c r="AJ297" s="149"/>
      <c r="AK297" s="149"/>
      <c r="AL297" s="149"/>
      <c r="AM297" s="149"/>
      <c r="AN297" s="149"/>
      <c r="AO297" s="149"/>
      <c r="AP297" s="149"/>
      <c r="AQ297" s="149"/>
      <c r="AR297" s="149"/>
      <c r="AS297" s="149"/>
      <c r="AT297" s="149"/>
      <c r="AU297" s="149"/>
      <c r="AV297" s="149"/>
      <c r="AW297" s="149"/>
      <c r="AX297" s="149"/>
      <c r="AY297" s="149"/>
      <c r="AZ297" s="149"/>
      <c r="BA297" s="149"/>
      <c r="BB297" s="149"/>
      <c r="BC297" s="149"/>
      <c r="BD297" s="149"/>
      <c r="BE297" s="149"/>
      <c r="BF297" s="149"/>
      <c r="BG297" s="149"/>
      <c r="BH297" s="149"/>
      <c r="BI297" s="149"/>
      <c r="BJ297" s="149"/>
      <c r="BK297" s="149"/>
      <c r="BL297" s="149"/>
      <c r="BM297" s="149"/>
      <c r="BN297" s="149"/>
      <c r="BO297" s="149"/>
      <c r="BP297" s="149"/>
      <c r="BQ297" s="149"/>
      <c r="BR297" s="149"/>
      <c r="BS297" s="149"/>
      <c r="BT297" s="149"/>
      <c r="BU297" s="149"/>
      <c r="BV297" s="149"/>
      <c r="BW297" s="149"/>
      <c r="BX297" s="149"/>
      <c r="BY297" s="149"/>
      <c r="BZ297" s="149"/>
      <c r="CA297" s="149"/>
      <c r="CB297" s="149"/>
      <c r="CC297" s="149"/>
      <c r="CD297" s="149"/>
      <c r="CE297" s="149"/>
      <c r="CF297" s="149"/>
      <c r="CG297" s="149"/>
      <c r="CH297" s="149"/>
      <c r="CI297" s="149"/>
      <c r="CJ297" s="149"/>
      <c r="CK297" s="149"/>
      <c r="CL297" s="149"/>
      <c r="CM297" s="149"/>
      <c r="CN297" s="149"/>
      <c r="CO297" s="149"/>
      <c r="CP297" s="149"/>
      <c r="CQ297" s="149"/>
      <c r="CR297" s="149"/>
      <c r="CS297" s="149"/>
      <c r="CT297" s="149"/>
      <c r="CU297" s="149"/>
      <c r="CV297" s="149"/>
      <c r="CW297" s="149"/>
      <c r="CX297" s="149"/>
      <c r="CY297" s="149"/>
      <c r="CZ297" s="149"/>
      <c r="DA297" s="149"/>
      <c r="DB297" s="149"/>
      <c r="DC297" s="149"/>
      <c r="DD297" s="149"/>
      <c r="DE297" s="149"/>
      <c r="DF297" s="149"/>
      <c r="DG297" s="149"/>
      <c r="DH297" s="149"/>
      <c r="DI297" s="149"/>
      <c r="DJ297" s="149"/>
      <c r="DK297" s="149"/>
      <c r="DL297" s="149"/>
      <c r="DM297" s="149"/>
      <c r="DN297" s="149"/>
      <c r="DO297" s="149"/>
      <c r="DP297" s="149"/>
      <c r="DQ297" s="149"/>
      <c r="DR297" s="149"/>
      <c r="DS297" s="149"/>
      <c r="DT297" s="149"/>
      <c r="DU297" s="149"/>
      <c r="DV297" s="149"/>
      <c r="DW297" s="149"/>
      <c r="DX297" s="149"/>
      <c r="DY297" s="149"/>
      <c r="DZ297" s="149"/>
      <c r="EA297" s="149"/>
      <c r="EB297" s="149"/>
      <c r="EC297" s="149"/>
      <c r="ED297" s="149"/>
      <c r="EE297" s="149"/>
      <c r="EF297" s="149"/>
      <c r="EG297" s="149"/>
      <c r="EH297" s="149"/>
      <c r="EI297" s="149"/>
      <c r="EJ297" s="149"/>
      <c r="EK297" s="149"/>
      <c r="EL297" s="149"/>
      <c r="EM297" s="149"/>
      <c r="EN297" s="149"/>
      <c r="EO297" s="149"/>
      <c r="EP297" s="149"/>
      <c r="EQ297" s="149"/>
      <c r="ER297" s="149"/>
      <c r="ES297" s="149"/>
      <c r="ET297" s="149"/>
      <c r="EU297" s="149"/>
      <c r="EV297" s="149"/>
      <c r="EW297" s="149"/>
      <c r="EX297" s="149"/>
      <c r="EY297" s="149"/>
      <c r="EZ297" s="149"/>
      <c r="FA297" s="149"/>
      <c r="FB297" s="149"/>
      <c r="FC297" s="149"/>
      <c r="FD297" s="149"/>
      <c r="FE297" s="149"/>
      <c r="FF297" s="149"/>
      <c r="FG297" s="149"/>
      <c r="FH297" s="149"/>
      <c r="FI297" s="149"/>
      <c r="FJ297" s="149"/>
      <c r="FK297" s="149"/>
      <c r="FL297" s="149"/>
      <c r="FM297" s="149"/>
      <c r="FN297" s="149"/>
      <c r="FO297" s="149"/>
      <c r="FP297" s="149"/>
      <c r="FQ297" s="149"/>
      <c r="FR297" s="149"/>
      <c r="FS297" s="149"/>
      <c r="FT297" s="149"/>
      <c r="FU297" s="149"/>
      <c r="FV297" s="149"/>
      <c r="FW297" s="149"/>
      <c r="FX297" s="149"/>
      <c r="FY297" s="149"/>
      <c r="FZ297" s="149"/>
      <c r="GA297" s="149"/>
      <c r="GB297" s="149"/>
      <c r="GC297" s="149"/>
      <c r="GD297" s="149"/>
      <c r="GE297" s="149"/>
      <c r="GF297" s="149"/>
      <c r="GG297" s="149"/>
      <c r="GH297" s="149"/>
      <c r="GI297" s="149"/>
      <c r="GJ297" s="149"/>
      <c r="GK297" s="149"/>
      <c r="GL297" s="149"/>
      <c r="GM297" s="149"/>
      <c r="GN297" s="149"/>
      <c r="GO297" s="149"/>
      <c r="GP297" s="149"/>
      <c r="GQ297" s="149"/>
      <c r="GR297" s="149"/>
      <c r="GS297" s="149"/>
      <c r="GT297" s="149"/>
      <c r="GU297" s="149"/>
      <c r="GV297" s="149"/>
      <c r="GW297" s="149"/>
      <c r="GX297" s="149"/>
      <c r="GY297" s="149"/>
      <c r="GZ297" s="149"/>
      <c r="HA297" s="149"/>
      <c r="HB297" s="149"/>
      <c r="HC297" s="149"/>
      <c r="HD297" s="149"/>
      <c r="HE297" s="149"/>
      <c r="HF297" s="149"/>
      <c r="HG297" s="149"/>
      <c r="HH297" s="149"/>
      <c r="HI297" s="149"/>
      <c r="HJ297" s="149"/>
      <c r="HK297" s="149"/>
      <c r="HL297" s="149"/>
      <c r="HM297" s="149"/>
      <c r="HN297" s="149"/>
      <c r="HO297" s="149"/>
      <c r="HP297" s="149"/>
      <c r="HQ297" s="149"/>
      <c r="HR297" s="149"/>
      <c r="HS297" s="149"/>
      <c r="HT297" s="149"/>
      <c r="HU297" s="149"/>
      <c r="HV297" s="149"/>
      <c r="HW297" s="149"/>
      <c r="HX297" s="149"/>
      <c r="HY297" s="149"/>
      <c r="HZ297" s="149"/>
      <c r="IA297" s="149"/>
      <c r="IB297" s="149"/>
      <c r="IC297" s="149"/>
      <c r="ID297" s="149"/>
      <c r="IE297" s="149"/>
      <c r="IF297" s="149"/>
      <c r="IG297" s="149"/>
      <c r="IH297" s="149"/>
      <c r="II297" s="149"/>
      <c r="IJ297" s="149"/>
      <c r="IK297" s="149"/>
      <c r="IL297" s="149"/>
    </row>
    <row r="298" spans="1:246" s="185" customFormat="1" ht="30" customHeight="1">
      <c r="A298" s="144"/>
      <c r="B298" s="209">
        <v>100102</v>
      </c>
      <c r="C298" s="109"/>
      <c r="D298" s="183"/>
      <c r="E298" s="213"/>
      <c r="F298" s="211">
        <v>3000</v>
      </c>
      <c r="G298" s="90"/>
      <c r="H298" s="184"/>
      <c r="J298" s="149"/>
      <c r="K298" s="149"/>
      <c r="L298" s="149"/>
      <c r="M298" s="149"/>
      <c r="N298" s="149"/>
      <c r="O298" s="149"/>
      <c r="P298" s="149"/>
      <c r="Q298" s="149"/>
      <c r="R298" s="149"/>
      <c r="S298" s="149"/>
      <c r="T298" s="149"/>
      <c r="U298" s="149"/>
      <c r="V298" s="149"/>
      <c r="W298" s="149"/>
      <c r="X298" s="149"/>
      <c r="Y298" s="149"/>
      <c r="Z298" s="149"/>
      <c r="AA298" s="149"/>
      <c r="AB298" s="149"/>
      <c r="AC298" s="149"/>
      <c r="AD298" s="149"/>
      <c r="AE298" s="149"/>
      <c r="AF298" s="149"/>
      <c r="AG298" s="149"/>
      <c r="AH298" s="149"/>
      <c r="AI298" s="149"/>
      <c r="AJ298" s="149"/>
      <c r="AK298" s="149"/>
      <c r="AL298" s="149"/>
      <c r="AM298" s="149"/>
      <c r="AN298" s="149"/>
      <c r="AO298" s="149"/>
      <c r="AP298" s="149"/>
      <c r="AQ298" s="149"/>
      <c r="AR298" s="149"/>
      <c r="AS298" s="149"/>
      <c r="AT298" s="149"/>
      <c r="AU298" s="149"/>
      <c r="AV298" s="149"/>
      <c r="AW298" s="149"/>
      <c r="AX298" s="149"/>
      <c r="AY298" s="149"/>
      <c r="AZ298" s="149"/>
      <c r="BA298" s="149"/>
      <c r="BB298" s="149"/>
      <c r="BC298" s="149"/>
      <c r="BD298" s="149"/>
      <c r="BE298" s="149"/>
      <c r="BF298" s="149"/>
      <c r="BG298" s="149"/>
      <c r="BH298" s="149"/>
      <c r="BI298" s="149"/>
      <c r="BJ298" s="149"/>
      <c r="BK298" s="149"/>
      <c r="BL298" s="149"/>
      <c r="BM298" s="149"/>
      <c r="BN298" s="149"/>
      <c r="BO298" s="149"/>
      <c r="BP298" s="149"/>
      <c r="BQ298" s="149"/>
      <c r="BR298" s="149"/>
      <c r="BS298" s="149"/>
      <c r="BT298" s="149"/>
      <c r="BU298" s="149"/>
      <c r="BV298" s="149"/>
      <c r="BW298" s="149"/>
      <c r="BX298" s="149"/>
      <c r="BY298" s="149"/>
      <c r="BZ298" s="149"/>
      <c r="CA298" s="149"/>
      <c r="CB298" s="149"/>
      <c r="CC298" s="149"/>
      <c r="CD298" s="149"/>
      <c r="CE298" s="149"/>
      <c r="CF298" s="149"/>
      <c r="CG298" s="149"/>
      <c r="CH298" s="149"/>
      <c r="CI298" s="149"/>
      <c r="CJ298" s="149"/>
      <c r="CK298" s="149"/>
      <c r="CL298" s="149"/>
      <c r="CM298" s="149"/>
      <c r="CN298" s="149"/>
      <c r="CO298" s="149"/>
      <c r="CP298" s="149"/>
      <c r="CQ298" s="149"/>
      <c r="CR298" s="149"/>
      <c r="CS298" s="149"/>
      <c r="CT298" s="149"/>
      <c r="CU298" s="149"/>
      <c r="CV298" s="149"/>
      <c r="CW298" s="149"/>
      <c r="CX298" s="149"/>
      <c r="CY298" s="149"/>
      <c r="CZ298" s="149"/>
      <c r="DA298" s="149"/>
      <c r="DB298" s="149"/>
      <c r="DC298" s="149"/>
      <c r="DD298" s="149"/>
      <c r="DE298" s="149"/>
      <c r="DF298" s="149"/>
      <c r="DG298" s="149"/>
      <c r="DH298" s="149"/>
      <c r="DI298" s="149"/>
      <c r="DJ298" s="149"/>
      <c r="DK298" s="149"/>
      <c r="DL298" s="149"/>
      <c r="DM298" s="149"/>
      <c r="DN298" s="149"/>
      <c r="DO298" s="149"/>
      <c r="DP298" s="149"/>
      <c r="DQ298" s="149"/>
      <c r="DR298" s="149"/>
      <c r="DS298" s="149"/>
      <c r="DT298" s="149"/>
      <c r="DU298" s="149"/>
      <c r="DV298" s="149"/>
      <c r="DW298" s="149"/>
      <c r="DX298" s="149"/>
      <c r="DY298" s="149"/>
      <c r="DZ298" s="149"/>
      <c r="EA298" s="149"/>
      <c r="EB298" s="149"/>
      <c r="EC298" s="149"/>
      <c r="ED298" s="149"/>
      <c r="EE298" s="149"/>
      <c r="EF298" s="149"/>
      <c r="EG298" s="149"/>
      <c r="EH298" s="149"/>
      <c r="EI298" s="149"/>
      <c r="EJ298" s="149"/>
      <c r="EK298" s="149"/>
      <c r="EL298" s="149"/>
      <c r="EM298" s="149"/>
      <c r="EN298" s="149"/>
      <c r="EO298" s="149"/>
      <c r="EP298" s="149"/>
      <c r="EQ298" s="149"/>
      <c r="ER298" s="149"/>
      <c r="ES298" s="149"/>
      <c r="ET298" s="149"/>
      <c r="EU298" s="149"/>
      <c r="EV298" s="149"/>
      <c r="EW298" s="149"/>
      <c r="EX298" s="149"/>
      <c r="EY298" s="149"/>
      <c r="EZ298" s="149"/>
      <c r="FA298" s="149"/>
      <c r="FB298" s="149"/>
      <c r="FC298" s="149"/>
      <c r="FD298" s="149"/>
      <c r="FE298" s="149"/>
      <c r="FF298" s="149"/>
      <c r="FG298" s="149"/>
      <c r="FH298" s="149"/>
      <c r="FI298" s="149"/>
      <c r="FJ298" s="149"/>
      <c r="FK298" s="149"/>
      <c r="FL298" s="149"/>
      <c r="FM298" s="149"/>
      <c r="FN298" s="149"/>
      <c r="FO298" s="149"/>
      <c r="FP298" s="149"/>
      <c r="FQ298" s="149"/>
      <c r="FR298" s="149"/>
      <c r="FS298" s="149"/>
      <c r="FT298" s="149"/>
      <c r="FU298" s="149"/>
      <c r="FV298" s="149"/>
      <c r="FW298" s="149"/>
      <c r="FX298" s="149"/>
      <c r="FY298" s="149"/>
      <c r="FZ298" s="149"/>
      <c r="GA298" s="149"/>
      <c r="GB298" s="149"/>
      <c r="GC298" s="149"/>
      <c r="GD298" s="149"/>
      <c r="GE298" s="149"/>
      <c r="GF298" s="149"/>
      <c r="GG298" s="149"/>
      <c r="GH298" s="149"/>
      <c r="GI298" s="149"/>
      <c r="GJ298" s="149"/>
      <c r="GK298" s="149"/>
      <c r="GL298" s="149"/>
      <c r="GM298" s="149"/>
      <c r="GN298" s="149"/>
      <c r="GO298" s="149"/>
      <c r="GP298" s="149"/>
      <c r="GQ298" s="149"/>
      <c r="GR298" s="149"/>
      <c r="GS298" s="149"/>
      <c r="GT298" s="149"/>
      <c r="GU298" s="149"/>
      <c r="GV298" s="149"/>
      <c r="GW298" s="149"/>
      <c r="GX298" s="149"/>
      <c r="GY298" s="149"/>
      <c r="GZ298" s="149"/>
      <c r="HA298" s="149"/>
      <c r="HB298" s="149"/>
      <c r="HC298" s="149"/>
      <c r="HD298" s="149"/>
      <c r="HE298" s="149"/>
      <c r="HF298" s="149"/>
      <c r="HG298" s="149"/>
      <c r="HH298" s="149"/>
      <c r="HI298" s="149"/>
      <c r="HJ298" s="149"/>
      <c r="HK298" s="149"/>
      <c r="HL298" s="149"/>
      <c r="HM298" s="149"/>
      <c r="HN298" s="149"/>
      <c r="HO298" s="149"/>
      <c r="HP298" s="149"/>
      <c r="HQ298" s="149"/>
      <c r="HR298" s="149"/>
      <c r="HS298" s="149"/>
      <c r="HT298" s="149"/>
      <c r="HU298" s="149"/>
      <c r="HV298" s="149"/>
      <c r="HW298" s="149"/>
      <c r="HX298" s="149"/>
      <c r="HY298" s="149"/>
      <c r="HZ298" s="149"/>
      <c r="IA298" s="149"/>
      <c r="IB298" s="149"/>
      <c r="IC298" s="149"/>
      <c r="ID298" s="149"/>
      <c r="IE298" s="149"/>
      <c r="IF298" s="149"/>
      <c r="IG298" s="149"/>
      <c r="IH298" s="149"/>
      <c r="II298" s="149"/>
      <c r="IJ298" s="149"/>
      <c r="IK298" s="149"/>
      <c r="IL298" s="149"/>
    </row>
    <row r="299" spans="1:246" s="185" customFormat="1" ht="30" customHeight="1">
      <c r="A299" s="144"/>
      <c r="B299" s="209">
        <v>100106</v>
      </c>
      <c r="C299" s="109"/>
      <c r="D299" s="183"/>
      <c r="E299" s="213"/>
      <c r="F299" s="211">
        <f>F295</f>
        <v>1296</v>
      </c>
      <c r="G299" s="90"/>
      <c r="H299" s="184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  <c r="T299" s="149"/>
      <c r="U299" s="149"/>
      <c r="V299" s="149"/>
      <c r="W299" s="149"/>
      <c r="X299" s="149"/>
      <c r="Y299" s="149"/>
      <c r="Z299" s="149"/>
      <c r="AA299" s="149"/>
      <c r="AB299" s="149"/>
      <c r="AC299" s="149"/>
      <c r="AD299" s="149"/>
      <c r="AE299" s="149"/>
      <c r="AF299" s="149"/>
      <c r="AG299" s="149"/>
      <c r="AH299" s="149"/>
      <c r="AI299" s="149"/>
      <c r="AJ299" s="149"/>
      <c r="AK299" s="149"/>
      <c r="AL299" s="149"/>
      <c r="AM299" s="149"/>
      <c r="AN299" s="149"/>
      <c r="AO299" s="149"/>
      <c r="AP299" s="149"/>
      <c r="AQ299" s="149"/>
      <c r="AR299" s="149"/>
      <c r="AS299" s="149"/>
      <c r="AT299" s="149"/>
      <c r="AU299" s="149"/>
      <c r="AV299" s="149"/>
      <c r="AW299" s="149"/>
      <c r="AX299" s="149"/>
      <c r="AY299" s="149"/>
      <c r="AZ299" s="149"/>
      <c r="BA299" s="149"/>
      <c r="BB299" s="149"/>
      <c r="BC299" s="149"/>
      <c r="BD299" s="149"/>
      <c r="BE299" s="149"/>
      <c r="BF299" s="149"/>
      <c r="BG299" s="149"/>
      <c r="BH299" s="149"/>
      <c r="BI299" s="149"/>
      <c r="BJ299" s="149"/>
      <c r="BK299" s="149"/>
      <c r="BL299" s="149"/>
      <c r="BM299" s="149"/>
      <c r="BN299" s="149"/>
      <c r="BO299" s="149"/>
      <c r="BP299" s="149"/>
      <c r="BQ299" s="149"/>
      <c r="BR299" s="149"/>
      <c r="BS299" s="149"/>
      <c r="BT299" s="149"/>
      <c r="BU299" s="149"/>
      <c r="BV299" s="149"/>
      <c r="BW299" s="149"/>
      <c r="BX299" s="149"/>
      <c r="BY299" s="149"/>
      <c r="BZ299" s="149"/>
      <c r="CA299" s="149"/>
      <c r="CB299" s="149"/>
      <c r="CC299" s="149"/>
      <c r="CD299" s="149"/>
      <c r="CE299" s="149"/>
      <c r="CF299" s="149"/>
      <c r="CG299" s="149"/>
      <c r="CH299" s="149"/>
      <c r="CI299" s="149"/>
      <c r="CJ299" s="149"/>
      <c r="CK299" s="149"/>
      <c r="CL299" s="149"/>
      <c r="CM299" s="149"/>
      <c r="CN299" s="149"/>
      <c r="CO299" s="149"/>
      <c r="CP299" s="149"/>
      <c r="CQ299" s="149"/>
      <c r="CR299" s="149"/>
      <c r="CS299" s="149"/>
      <c r="CT299" s="149"/>
      <c r="CU299" s="149"/>
      <c r="CV299" s="149"/>
      <c r="CW299" s="149"/>
      <c r="CX299" s="149"/>
      <c r="CY299" s="149"/>
      <c r="CZ299" s="149"/>
      <c r="DA299" s="149"/>
      <c r="DB299" s="149"/>
      <c r="DC299" s="149"/>
      <c r="DD299" s="149"/>
      <c r="DE299" s="149"/>
      <c r="DF299" s="149"/>
      <c r="DG299" s="149"/>
      <c r="DH299" s="149"/>
      <c r="DI299" s="149"/>
      <c r="DJ299" s="149"/>
      <c r="DK299" s="149"/>
      <c r="DL299" s="149"/>
      <c r="DM299" s="149"/>
      <c r="DN299" s="149"/>
      <c r="DO299" s="149"/>
      <c r="DP299" s="149"/>
      <c r="DQ299" s="149"/>
      <c r="DR299" s="149"/>
      <c r="DS299" s="149"/>
      <c r="DT299" s="149"/>
      <c r="DU299" s="149"/>
      <c r="DV299" s="149"/>
      <c r="DW299" s="149"/>
      <c r="DX299" s="149"/>
      <c r="DY299" s="149"/>
      <c r="DZ299" s="149"/>
      <c r="EA299" s="149"/>
      <c r="EB299" s="149"/>
      <c r="EC299" s="149"/>
      <c r="ED299" s="149"/>
      <c r="EE299" s="149"/>
      <c r="EF299" s="149"/>
      <c r="EG299" s="149"/>
      <c r="EH299" s="149"/>
      <c r="EI299" s="149"/>
      <c r="EJ299" s="149"/>
      <c r="EK299" s="149"/>
      <c r="EL299" s="149"/>
      <c r="EM299" s="149"/>
      <c r="EN299" s="149"/>
      <c r="EO299" s="149"/>
      <c r="EP299" s="149"/>
      <c r="EQ299" s="149"/>
      <c r="ER299" s="149"/>
      <c r="ES299" s="149"/>
      <c r="ET299" s="149"/>
      <c r="EU299" s="149"/>
      <c r="EV299" s="149"/>
      <c r="EW299" s="149"/>
      <c r="EX299" s="149"/>
      <c r="EY299" s="149"/>
      <c r="EZ299" s="149"/>
      <c r="FA299" s="149"/>
      <c r="FB299" s="149"/>
      <c r="FC299" s="149"/>
      <c r="FD299" s="149"/>
      <c r="FE299" s="149"/>
      <c r="FF299" s="149"/>
      <c r="FG299" s="149"/>
      <c r="FH299" s="149"/>
      <c r="FI299" s="149"/>
      <c r="FJ299" s="149"/>
      <c r="FK299" s="149"/>
      <c r="FL299" s="149"/>
      <c r="FM299" s="149"/>
      <c r="FN299" s="149"/>
      <c r="FO299" s="149"/>
      <c r="FP299" s="149"/>
      <c r="FQ299" s="149"/>
      <c r="FR299" s="149"/>
      <c r="FS299" s="149"/>
      <c r="FT299" s="149"/>
      <c r="FU299" s="149"/>
      <c r="FV299" s="149"/>
      <c r="FW299" s="149"/>
      <c r="FX299" s="149"/>
      <c r="FY299" s="149"/>
      <c r="FZ299" s="149"/>
      <c r="GA299" s="149"/>
      <c r="GB299" s="149"/>
      <c r="GC299" s="149"/>
      <c r="GD299" s="149"/>
      <c r="GE299" s="149"/>
      <c r="GF299" s="149"/>
      <c r="GG299" s="149"/>
      <c r="GH299" s="149"/>
      <c r="GI299" s="149"/>
      <c r="GJ299" s="149"/>
      <c r="GK299" s="149"/>
      <c r="GL299" s="149"/>
      <c r="GM299" s="149"/>
      <c r="GN299" s="149"/>
      <c r="GO299" s="149"/>
      <c r="GP299" s="149"/>
      <c r="GQ299" s="149"/>
      <c r="GR299" s="149"/>
      <c r="GS299" s="149"/>
      <c r="GT299" s="149"/>
      <c r="GU299" s="149"/>
      <c r="GV299" s="149"/>
      <c r="GW299" s="149"/>
      <c r="GX299" s="149"/>
      <c r="GY299" s="149"/>
      <c r="GZ299" s="149"/>
      <c r="HA299" s="149"/>
      <c r="HB299" s="149"/>
      <c r="HC299" s="149"/>
      <c r="HD299" s="149"/>
      <c r="HE299" s="149"/>
      <c r="HF299" s="149"/>
      <c r="HG299" s="149"/>
      <c r="HH299" s="149"/>
      <c r="HI299" s="149"/>
      <c r="HJ299" s="149"/>
      <c r="HK299" s="149"/>
      <c r="HL299" s="149"/>
      <c r="HM299" s="149"/>
      <c r="HN299" s="149"/>
      <c r="HO299" s="149"/>
      <c r="HP299" s="149"/>
      <c r="HQ299" s="149"/>
      <c r="HR299" s="149"/>
      <c r="HS299" s="149"/>
      <c r="HT299" s="149"/>
      <c r="HU299" s="149"/>
      <c r="HV299" s="149"/>
      <c r="HW299" s="149"/>
      <c r="HX299" s="149"/>
      <c r="HY299" s="149"/>
      <c r="HZ299" s="149"/>
      <c r="IA299" s="149"/>
      <c r="IB299" s="149"/>
      <c r="IC299" s="149"/>
      <c r="ID299" s="149"/>
      <c r="IE299" s="149"/>
      <c r="IF299" s="149"/>
      <c r="IG299" s="149"/>
      <c r="IH299" s="149"/>
      <c r="II299" s="149"/>
      <c r="IJ299" s="149"/>
      <c r="IK299" s="149"/>
      <c r="IL299" s="149"/>
    </row>
    <row r="300" spans="1:8" ht="30" customHeight="1">
      <c r="A300" s="215"/>
      <c r="B300" s="86"/>
      <c r="C300" s="89"/>
      <c r="D300" s="87"/>
      <c r="E300" s="89"/>
      <c r="F300" s="82"/>
      <c r="G300" s="90"/>
      <c r="H300" s="91"/>
    </row>
    <row r="301" spans="1:8" ht="30" customHeight="1">
      <c r="A301" s="270" t="s">
        <v>147</v>
      </c>
      <c r="B301" s="271"/>
      <c r="C301" s="271"/>
      <c r="D301" s="271"/>
      <c r="E301" s="271"/>
      <c r="F301" s="276"/>
      <c r="G301" s="90"/>
      <c r="H301" s="91"/>
    </row>
    <row r="302" spans="1:8" ht="30" customHeight="1">
      <c r="A302" s="190" t="s">
        <v>141</v>
      </c>
      <c r="B302" s="88" t="s">
        <v>142</v>
      </c>
      <c r="C302" s="88" t="s">
        <v>143</v>
      </c>
      <c r="D302" s="87" t="s">
        <v>304</v>
      </c>
      <c r="E302" s="88" t="s">
        <v>144</v>
      </c>
      <c r="F302" s="79" t="s">
        <v>145</v>
      </c>
      <c r="G302" s="90"/>
      <c r="H302" s="91"/>
    </row>
    <row r="303" spans="1:8" ht="30" customHeight="1">
      <c r="A303" s="190"/>
      <c r="B303" s="242" t="s">
        <v>186</v>
      </c>
      <c r="C303" s="252"/>
      <c r="D303" s="87"/>
      <c r="E303" s="88"/>
      <c r="F303" s="79"/>
      <c r="G303" s="90"/>
      <c r="H303" s="91"/>
    </row>
    <row r="304" spans="1:8" s="149" customFormat="1" ht="49.5" customHeight="1">
      <c r="A304" s="147">
        <v>1</v>
      </c>
      <c r="B304" s="85" t="s">
        <v>965</v>
      </c>
      <c r="C304" s="88" t="s">
        <v>187</v>
      </c>
      <c r="D304" s="87" t="s">
        <v>306</v>
      </c>
      <c r="E304" s="89" t="s">
        <v>191</v>
      </c>
      <c r="F304" s="80">
        <v>1605.319</v>
      </c>
      <c r="G304" s="236" t="s">
        <v>934</v>
      </c>
      <c r="H304" s="91" t="s">
        <v>958</v>
      </c>
    </row>
    <row r="305" spans="1:8" ht="62.25" customHeight="1">
      <c r="A305" s="147">
        <f aca="true" t="shared" si="9" ref="A305:A322">A304+1</f>
        <v>2</v>
      </c>
      <c r="B305" s="86" t="s">
        <v>628</v>
      </c>
      <c r="C305" s="153" t="s">
        <v>187</v>
      </c>
      <c r="D305" s="87" t="s">
        <v>535</v>
      </c>
      <c r="E305" s="89" t="s">
        <v>358</v>
      </c>
      <c r="F305" s="82">
        <v>150</v>
      </c>
      <c r="G305" s="236" t="s">
        <v>955</v>
      </c>
      <c r="H305" s="91" t="s">
        <v>944</v>
      </c>
    </row>
    <row r="306" spans="1:8" ht="73.5" customHeight="1">
      <c r="A306" s="147">
        <f t="shared" si="9"/>
        <v>3</v>
      </c>
      <c r="B306" s="86" t="s">
        <v>536</v>
      </c>
      <c r="C306" s="153" t="s">
        <v>187</v>
      </c>
      <c r="D306" s="87" t="s">
        <v>39</v>
      </c>
      <c r="E306" s="89" t="s">
        <v>191</v>
      </c>
      <c r="F306" s="82">
        <v>950</v>
      </c>
      <c r="G306" s="236" t="s">
        <v>978</v>
      </c>
      <c r="H306" s="91" t="s">
        <v>988</v>
      </c>
    </row>
    <row r="307" spans="1:8" ht="57" customHeight="1">
      <c r="A307" s="147">
        <f t="shared" si="9"/>
        <v>4</v>
      </c>
      <c r="B307" s="159" t="s">
        <v>537</v>
      </c>
      <c r="C307" s="153" t="s">
        <v>69</v>
      </c>
      <c r="D307" s="87" t="s">
        <v>538</v>
      </c>
      <c r="E307" s="89" t="s">
        <v>191</v>
      </c>
      <c r="F307" s="160">
        <v>600</v>
      </c>
      <c r="G307" s="236" t="s">
        <v>987</v>
      </c>
      <c r="H307" s="91" t="s">
        <v>943</v>
      </c>
    </row>
    <row r="308" spans="1:8" ht="48" customHeight="1">
      <c r="A308" s="147">
        <f t="shared" si="9"/>
        <v>5</v>
      </c>
      <c r="B308" s="161" t="s">
        <v>539</v>
      </c>
      <c r="C308" s="89" t="s">
        <v>69</v>
      </c>
      <c r="D308" s="87" t="s">
        <v>540</v>
      </c>
      <c r="E308" s="84" t="s">
        <v>226</v>
      </c>
      <c r="F308" s="160">
        <v>450</v>
      </c>
      <c r="G308" s="236" t="s">
        <v>987</v>
      </c>
      <c r="H308" s="91" t="s">
        <v>943</v>
      </c>
    </row>
    <row r="309" spans="1:8" ht="109.5" customHeight="1">
      <c r="A309" s="147">
        <f t="shared" si="9"/>
        <v>6</v>
      </c>
      <c r="B309" s="157" t="s">
        <v>162</v>
      </c>
      <c r="C309" s="88" t="s">
        <v>69</v>
      </c>
      <c r="D309" s="87" t="s">
        <v>541</v>
      </c>
      <c r="E309" s="81">
        <v>980</v>
      </c>
      <c r="F309" s="80">
        <f>550+1018+110</f>
        <v>1678</v>
      </c>
      <c r="G309" s="236" t="s">
        <v>978</v>
      </c>
      <c r="H309" s="91" t="s">
        <v>962</v>
      </c>
    </row>
    <row r="310" spans="1:8" ht="42.75" customHeight="1">
      <c r="A310" s="147">
        <f t="shared" si="9"/>
        <v>7</v>
      </c>
      <c r="B310" s="157" t="s">
        <v>542</v>
      </c>
      <c r="C310" s="88" t="s">
        <v>69</v>
      </c>
      <c r="D310" s="85" t="s">
        <v>543</v>
      </c>
      <c r="E310" s="81">
        <v>1030</v>
      </c>
      <c r="F310" s="80">
        <f>566.5+90-100</f>
        <v>556.5</v>
      </c>
      <c r="G310" s="236" t="s">
        <v>987</v>
      </c>
      <c r="H310" s="91" t="s">
        <v>943</v>
      </c>
    </row>
    <row r="311" spans="1:8" ht="34.5" customHeight="1">
      <c r="A311" s="147">
        <f t="shared" si="9"/>
        <v>8</v>
      </c>
      <c r="B311" s="85" t="s">
        <v>544</v>
      </c>
      <c r="C311" s="89" t="s">
        <v>545</v>
      </c>
      <c r="D311" s="85" t="s">
        <v>546</v>
      </c>
      <c r="E311" s="89" t="s">
        <v>226</v>
      </c>
      <c r="F311" s="80">
        <v>200</v>
      </c>
      <c r="G311" s="236" t="s">
        <v>987</v>
      </c>
      <c r="H311" s="91" t="s">
        <v>959</v>
      </c>
    </row>
    <row r="312" spans="1:8" ht="36.75" customHeight="1">
      <c r="A312" s="147">
        <f t="shared" si="9"/>
        <v>9</v>
      </c>
      <c r="B312" s="85" t="s">
        <v>547</v>
      </c>
      <c r="C312" s="89" t="s">
        <v>545</v>
      </c>
      <c r="D312" s="85" t="s">
        <v>546</v>
      </c>
      <c r="E312" s="89" t="s">
        <v>226</v>
      </c>
      <c r="F312" s="80">
        <v>120</v>
      </c>
      <c r="G312" s="236" t="s">
        <v>987</v>
      </c>
      <c r="H312" s="91" t="s">
        <v>959</v>
      </c>
    </row>
    <row r="313" spans="1:8" ht="70.5" customHeight="1">
      <c r="A313" s="147">
        <f t="shared" si="9"/>
        <v>10</v>
      </c>
      <c r="B313" s="86" t="s">
        <v>989</v>
      </c>
      <c r="C313" s="89" t="s">
        <v>55</v>
      </c>
      <c r="D313" s="87" t="s">
        <v>548</v>
      </c>
      <c r="E313" s="84">
        <v>590</v>
      </c>
      <c r="F313" s="79">
        <v>350</v>
      </c>
      <c r="G313" s="236" t="s">
        <v>987</v>
      </c>
      <c r="H313" s="91" t="s">
        <v>959</v>
      </c>
    </row>
    <row r="314" spans="1:8" ht="42" customHeight="1">
      <c r="A314" s="147">
        <f t="shared" si="9"/>
        <v>11</v>
      </c>
      <c r="B314" s="86" t="s">
        <v>963</v>
      </c>
      <c r="C314" s="89" t="s">
        <v>55</v>
      </c>
      <c r="D314" s="87" t="s">
        <v>549</v>
      </c>
      <c r="E314" s="89" t="s">
        <v>191</v>
      </c>
      <c r="F314" s="82">
        <v>300</v>
      </c>
      <c r="G314" s="236" t="s">
        <v>987</v>
      </c>
      <c r="H314" s="91" t="s">
        <v>959</v>
      </c>
    </row>
    <row r="315" spans="1:8" ht="69.75" customHeight="1">
      <c r="A315" s="147">
        <f t="shared" si="9"/>
        <v>12</v>
      </c>
      <c r="B315" s="86" t="s">
        <v>14</v>
      </c>
      <c r="C315" s="89" t="s">
        <v>55</v>
      </c>
      <c r="D315" s="87" t="s">
        <v>648</v>
      </c>
      <c r="E315" s="84" t="s">
        <v>514</v>
      </c>
      <c r="F315" s="160">
        <v>300</v>
      </c>
      <c r="G315" s="236" t="s">
        <v>987</v>
      </c>
      <c r="H315" s="91" t="s">
        <v>943</v>
      </c>
    </row>
    <row r="316" spans="1:8" ht="56.25" customHeight="1">
      <c r="A316" s="147">
        <f t="shared" si="9"/>
        <v>13</v>
      </c>
      <c r="B316" s="86" t="s">
        <v>990</v>
      </c>
      <c r="C316" s="89" t="s">
        <v>197</v>
      </c>
      <c r="D316" s="87" t="s">
        <v>306</v>
      </c>
      <c r="E316" s="89" t="s">
        <v>314</v>
      </c>
      <c r="F316" s="82">
        <v>633.337</v>
      </c>
      <c r="G316" s="90" t="s">
        <v>991</v>
      </c>
      <c r="H316" s="91">
        <v>0.75</v>
      </c>
    </row>
    <row r="317" spans="1:8" ht="51.75" customHeight="1">
      <c r="A317" s="147">
        <f t="shared" si="9"/>
        <v>14</v>
      </c>
      <c r="B317" s="86" t="s">
        <v>622</v>
      </c>
      <c r="C317" s="89" t="s">
        <v>55</v>
      </c>
      <c r="D317" s="87" t="s">
        <v>621</v>
      </c>
      <c r="E317" s="89">
        <v>56.78</v>
      </c>
      <c r="F317" s="82">
        <v>147.208</v>
      </c>
      <c r="G317" s="90" t="s">
        <v>606</v>
      </c>
      <c r="H317" s="91">
        <v>1</v>
      </c>
    </row>
    <row r="318" spans="1:8" ht="48" customHeight="1">
      <c r="A318" s="147">
        <f t="shared" si="9"/>
        <v>15</v>
      </c>
      <c r="B318" s="86" t="s">
        <v>623</v>
      </c>
      <c r="C318" s="89" t="s">
        <v>55</v>
      </c>
      <c r="D318" s="87" t="s">
        <v>621</v>
      </c>
      <c r="E318" s="89">
        <v>17.46</v>
      </c>
      <c r="F318" s="82">
        <v>71.166</v>
      </c>
      <c r="G318" s="90" t="s">
        <v>606</v>
      </c>
      <c r="H318" s="91">
        <v>1</v>
      </c>
    </row>
    <row r="319" spans="1:8" ht="48" customHeight="1">
      <c r="A319" s="147">
        <f t="shared" si="9"/>
        <v>16</v>
      </c>
      <c r="B319" s="206" t="s">
        <v>17</v>
      </c>
      <c r="C319" s="89" t="s">
        <v>55</v>
      </c>
      <c r="D319" s="87" t="s">
        <v>621</v>
      </c>
      <c r="E319" s="89" t="s">
        <v>191</v>
      </c>
      <c r="F319" s="82">
        <v>137.191</v>
      </c>
      <c r="G319" s="90" t="s">
        <v>606</v>
      </c>
      <c r="H319" s="91">
        <v>1</v>
      </c>
    </row>
    <row r="320" spans="1:8" ht="48" customHeight="1">
      <c r="A320" s="147">
        <f t="shared" si="9"/>
        <v>17</v>
      </c>
      <c r="B320" s="206" t="s">
        <v>15</v>
      </c>
      <c r="C320" s="89" t="s">
        <v>55</v>
      </c>
      <c r="D320" s="87" t="s">
        <v>621</v>
      </c>
      <c r="E320" s="89" t="s">
        <v>191</v>
      </c>
      <c r="F320" s="82">
        <v>155.318</v>
      </c>
      <c r="G320" s="90" t="s">
        <v>606</v>
      </c>
      <c r="H320" s="91">
        <v>1</v>
      </c>
    </row>
    <row r="321" spans="1:8" ht="48" customHeight="1">
      <c r="A321" s="147">
        <f t="shared" si="9"/>
        <v>18</v>
      </c>
      <c r="B321" s="206" t="s">
        <v>16</v>
      </c>
      <c r="C321" s="89" t="s">
        <v>55</v>
      </c>
      <c r="D321" s="87" t="s">
        <v>621</v>
      </c>
      <c r="E321" s="89" t="s">
        <v>191</v>
      </c>
      <c r="F321" s="82">
        <v>200.771</v>
      </c>
      <c r="G321" s="90" t="s">
        <v>606</v>
      </c>
      <c r="H321" s="91">
        <v>1</v>
      </c>
    </row>
    <row r="322" spans="1:8" ht="49.5" customHeight="1">
      <c r="A322" s="147">
        <f t="shared" si="9"/>
        <v>19</v>
      </c>
      <c r="B322" s="86" t="s">
        <v>960</v>
      </c>
      <c r="C322" s="88" t="s">
        <v>173</v>
      </c>
      <c r="D322" s="87" t="s">
        <v>52</v>
      </c>
      <c r="E322" s="89" t="s">
        <v>220</v>
      </c>
      <c r="F322" s="82">
        <v>2916</v>
      </c>
      <c r="G322" s="102" t="s">
        <v>644</v>
      </c>
      <c r="H322" s="91" t="s">
        <v>979</v>
      </c>
    </row>
    <row r="323" spans="1:8" ht="30" customHeight="1">
      <c r="A323" s="147"/>
      <c r="B323" s="242" t="s">
        <v>133</v>
      </c>
      <c r="C323" s="252"/>
      <c r="D323" s="87"/>
      <c r="E323" s="89"/>
      <c r="F323" s="82"/>
      <c r="G323" s="90"/>
      <c r="H323" s="91"/>
    </row>
    <row r="324" spans="1:8" ht="48" customHeight="1">
      <c r="A324" s="147">
        <f>A322+1</f>
        <v>20</v>
      </c>
      <c r="B324" s="86" t="s">
        <v>630</v>
      </c>
      <c r="C324" s="88" t="s">
        <v>111</v>
      </c>
      <c r="D324" s="87" t="s">
        <v>204</v>
      </c>
      <c r="E324" s="89" t="s">
        <v>191</v>
      </c>
      <c r="F324" s="82">
        <v>448.482</v>
      </c>
      <c r="G324" s="102" t="s">
        <v>641</v>
      </c>
      <c r="H324" s="91" t="s">
        <v>961</v>
      </c>
    </row>
    <row r="325" spans="1:8" ht="30" customHeight="1">
      <c r="A325" s="147">
        <f>A324+1</f>
        <v>21</v>
      </c>
      <c r="B325" s="86" t="s">
        <v>629</v>
      </c>
      <c r="C325" s="88" t="s">
        <v>119</v>
      </c>
      <c r="D325" s="87" t="s">
        <v>52</v>
      </c>
      <c r="E325" s="89" t="s">
        <v>220</v>
      </c>
      <c r="F325" s="82">
        <f>1500-255.5</f>
        <v>1244.5</v>
      </c>
      <c r="G325" s="236" t="s">
        <v>978</v>
      </c>
      <c r="H325" s="91" t="s">
        <v>943</v>
      </c>
    </row>
    <row r="326" spans="1:8" ht="37.5" customHeight="1">
      <c r="A326" s="147">
        <f>A325+1</f>
        <v>22</v>
      </c>
      <c r="B326" s="86" t="s">
        <v>770</v>
      </c>
      <c r="C326" s="88" t="s">
        <v>111</v>
      </c>
      <c r="D326" s="87" t="s">
        <v>204</v>
      </c>
      <c r="E326" s="89" t="s">
        <v>191</v>
      </c>
      <c r="F326" s="82">
        <f>1300-73.85</f>
        <v>1226.15</v>
      </c>
      <c r="G326" s="236" t="s">
        <v>978</v>
      </c>
      <c r="H326" s="91" t="s">
        <v>944</v>
      </c>
    </row>
    <row r="327" spans="1:8" ht="30" customHeight="1">
      <c r="A327" s="147">
        <f>A326+1</f>
        <v>23</v>
      </c>
      <c r="B327" s="86" t="s">
        <v>244</v>
      </c>
      <c r="C327" s="88" t="s">
        <v>240</v>
      </c>
      <c r="D327" s="87" t="s">
        <v>195</v>
      </c>
      <c r="E327" s="89" t="s">
        <v>245</v>
      </c>
      <c r="F327" s="82">
        <v>291.933</v>
      </c>
      <c r="G327" s="236" t="s">
        <v>980</v>
      </c>
      <c r="H327" s="101" t="s">
        <v>959</v>
      </c>
    </row>
    <row r="328" spans="1:8" ht="30" customHeight="1">
      <c r="A328" s="147"/>
      <c r="B328" s="134"/>
      <c r="C328" s="216"/>
      <c r="D328" s="87"/>
      <c r="E328" s="89"/>
      <c r="F328" s="82"/>
      <c r="G328" s="152"/>
      <c r="H328" s="101"/>
    </row>
    <row r="329" spans="1:8" ht="30" customHeight="1">
      <c r="A329" s="147"/>
      <c r="B329" s="242" t="s">
        <v>295</v>
      </c>
      <c r="C329" s="252"/>
      <c r="D329" s="87"/>
      <c r="E329" s="89"/>
      <c r="F329" s="82"/>
      <c r="G329" s="90"/>
      <c r="H329" s="91"/>
    </row>
    <row r="330" spans="1:8" ht="68.25" customHeight="1">
      <c r="A330" s="147">
        <f>A327+1</f>
        <v>24</v>
      </c>
      <c r="B330" s="86" t="s">
        <v>550</v>
      </c>
      <c r="C330" s="89" t="s">
        <v>263</v>
      </c>
      <c r="D330" s="87" t="s">
        <v>551</v>
      </c>
      <c r="E330" s="89"/>
      <c r="F330" s="80">
        <f>136+475-100</f>
        <v>511</v>
      </c>
      <c r="G330" s="236" t="s">
        <v>978</v>
      </c>
      <c r="H330" s="91" t="s">
        <v>943</v>
      </c>
    </row>
    <row r="331" spans="1:8" ht="54.75" customHeight="1">
      <c r="A331" s="147">
        <f>A330+1</f>
        <v>25</v>
      </c>
      <c r="B331" s="86" t="s">
        <v>552</v>
      </c>
      <c r="C331" s="89" t="s">
        <v>263</v>
      </c>
      <c r="D331" s="87" t="s">
        <v>992</v>
      </c>
      <c r="E331" s="84"/>
      <c r="F331" s="160">
        <v>500</v>
      </c>
      <c r="G331" s="236" t="s">
        <v>978</v>
      </c>
      <c r="H331" s="91" t="s">
        <v>950</v>
      </c>
    </row>
    <row r="332" spans="1:8" ht="30" customHeight="1">
      <c r="A332" s="147"/>
      <c r="B332" s="242" t="s">
        <v>57</v>
      </c>
      <c r="C332" s="252"/>
      <c r="D332" s="87"/>
      <c r="E332" s="89"/>
      <c r="F332" s="82"/>
      <c r="G332" s="90"/>
      <c r="H332" s="91"/>
    </row>
    <row r="333" spans="1:8" ht="64.5" customHeight="1">
      <c r="A333" s="147">
        <f>A331+1</f>
        <v>26</v>
      </c>
      <c r="B333" s="86" t="s">
        <v>227</v>
      </c>
      <c r="C333" s="88" t="s">
        <v>116</v>
      </c>
      <c r="D333" s="85" t="s">
        <v>553</v>
      </c>
      <c r="E333" s="89" t="s">
        <v>554</v>
      </c>
      <c r="F333" s="82">
        <f>400-15.594</f>
        <v>384.406</v>
      </c>
      <c r="G333" s="236" t="s">
        <v>978</v>
      </c>
      <c r="H333" s="91" t="s">
        <v>962</v>
      </c>
    </row>
    <row r="334" spans="1:8" ht="54" customHeight="1">
      <c r="A334" s="147">
        <f>A333+1</f>
        <v>27</v>
      </c>
      <c r="B334" s="86" t="s">
        <v>356</v>
      </c>
      <c r="C334" s="89" t="s">
        <v>309</v>
      </c>
      <c r="D334" s="87" t="s">
        <v>241</v>
      </c>
      <c r="E334" s="89" t="s">
        <v>191</v>
      </c>
      <c r="F334" s="82">
        <v>310.221</v>
      </c>
      <c r="G334" s="236" t="s">
        <v>645</v>
      </c>
      <c r="H334" s="101" t="s">
        <v>993</v>
      </c>
    </row>
    <row r="335" spans="1:246" s="185" customFormat="1" ht="30" customHeight="1">
      <c r="A335" s="144"/>
      <c r="B335" s="209" t="s">
        <v>166</v>
      </c>
      <c r="C335" s="109"/>
      <c r="D335" s="183"/>
      <c r="E335" s="210"/>
      <c r="F335" s="211">
        <f>SUM(F305:F334)</f>
        <v>14832.182999999997</v>
      </c>
      <c r="G335" s="146"/>
      <c r="H335" s="184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  <c r="T335" s="149"/>
      <c r="U335" s="149"/>
      <c r="V335" s="149"/>
      <c r="W335" s="149"/>
      <c r="X335" s="149"/>
      <c r="Y335" s="149"/>
      <c r="Z335" s="149"/>
      <c r="AA335" s="149"/>
      <c r="AB335" s="149"/>
      <c r="AC335" s="149"/>
      <c r="AD335" s="149"/>
      <c r="AE335" s="149"/>
      <c r="AF335" s="149"/>
      <c r="AG335" s="149"/>
      <c r="AH335" s="149"/>
      <c r="AI335" s="149"/>
      <c r="AJ335" s="149"/>
      <c r="AK335" s="149"/>
      <c r="AL335" s="149"/>
      <c r="AM335" s="149"/>
      <c r="AN335" s="149"/>
      <c r="AO335" s="149"/>
      <c r="AP335" s="149"/>
      <c r="AQ335" s="149"/>
      <c r="AR335" s="149"/>
      <c r="AS335" s="149"/>
      <c r="AT335" s="149"/>
      <c r="AU335" s="149"/>
      <c r="AV335" s="149"/>
      <c r="AW335" s="149"/>
      <c r="AX335" s="149"/>
      <c r="AY335" s="149"/>
      <c r="AZ335" s="149"/>
      <c r="BA335" s="149"/>
      <c r="BB335" s="149"/>
      <c r="BC335" s="149"/>
      <c r="BD335" s="149"/>
      <c r="BE335" s="149"/>
      <c r="BF335" s="149"/>
      <c r="BG335" s="149"/>
      <c r="BH335" s="149"/>
      <c r="BI335" s="149"/>
      <c r="BJ335" s="149"/>
      <c r="BK335" s="149"/>
      <c r="BL335" s="149"/>
      <c r="BM335" s="149"/>
      <c r="BN335" s="149"/>
      <c r="BO335" s="149"/>
      <c r="BP335" s="149"/>
      <c r="BQ335" s="149"/>
      <c r="BR335" s="149"/>
      <c r="BS335" s="149"/>
      <c r="BT335" s="149"/>
      <c r="BU335" s="149"/>
      <c r="BV335" s="149"/>
      <c r="BW335" s="149"/>
      <c r="BX335" s="149"/>
      <c r="BY335" s="149"/>
      <c r="BZ335" s="149"/>
      <c r="CA335" s="149"/>
      <c r="CB335" s="149"/>
      <c r="CC335" s="149"/>
      <c r="CD335" s="149"/>
      <c r="CE335" s="149"/>
      <c r="CF335" s="149"/>
      <c r="CG335" s="149"/>
      <c r="CH335" s="149"/>
      <c r="CI335" s="149"/>
      <c r="CJ335" s="149"/>
      <c r="CK335" s="149"/>
      <c r="CL335" s="149"/>
      <c r="CM335" s="149"/>
      <c r="CN335" s="149"/>
      <c r="CO335" s="149"/>
      <c r="CP335" s="149"/>
      <c r="CQ335" s="149"/>
      <c r="CR335" s="149"/>
      <c r="CS335" s="149"/>
      <c r="CT335" s="149"/>
      <c r="CU335" s="149"/>
      <c r="CV335" s="149"/>
      <c r="CW335" s="149"/>
      <c r="CX335" s="149"/>
      <c r="CY335" s="149"/>
      <c r="CZ335" s="149"/>
      <c r="DA335" s="149"/>
      <c r="DB335" s="149"/>
      <c r="DC335" s="149"/>
      <c r="DD335" s="149"/>
      <c r="DE335" s="149"/>
      <c r="DF335" s="149"/>
      <c r="DG335" s="149"/>
      <c r="DH335" s="149"/>
      <c r="DI335" s="149"/>
      <c r="DJ335" s="149"/>
      <c r="DK335" s="149"/>
      <c r="DL335" s="149"/>
      <c r="DM335" s="149"/>
      <c r="DN335" s="149"/>
      <c r="DO335" s="149"/>
      <c r="DP335" s="149"/>
      <c r="DQ335" s="149"/>
      <c r="DR335" s="149"/>
      <c r="DS335" s="149"/>
      <c r="DT335" s="149"/>
      <c r="DU335" s="149"/>
      <c r="DV335" s="149"/>
      <c r="DW335" s="149"/>
      <c r="DX335" s="149"/>
      <c r="DY335" s="149"/>
      <c r="DZ335" s="149"/>
      <c r="EA335" s="149"/>
      <c r="EB335" s="149"/>
      <c r="EC335" s="149"/>
      <c r="ED335" s="149"/>
      <c r="EE335" s="149"/>
      <c r="EF335" s="149"/>
      <c r="EG335" s="149"/>
      <c r="EH335" s="149"/>
      <c r="EI335" s="149"/>
      <c r="EJ335" s="149"/>
      <c r="EK335" s="149"/>
      <c r="EL335" s="149"/>
      <c r="EM335" s="149"/>
      <c r="EN335" s="149"/>
      <c r="EO335" s="149"/>
      <c r="EP335" s="149"/>
      <c r="EQ335" s="149"/>
      <c r="ER335" s="149"/>
      <c r="ES335" s="149"/>
      <c r="ET335" s="149"/>
      <c r="EU335" s="149"/>
      <c r="EV335" s="149"/>
      <c r="EW335" s="149"/>
      <c r="EX335" s="149"/>
      <c r="EY335" s="149"/>
      <c r="EZ335" s="149"/>
      <c r="FA335" s="149"/>
      <c r="FB335" s="149"/>
      <c r="FC335" s="149"/>
      <c r="FD335" s="149"/>
      <c r="FE335" s="149"/>
      <c r="FF335" s="149"/>
      <c r="FG335" s="149"/>
      <c r="FH335" s="149"/>
      <c r="FI335" s="149"/>
      <c r="FJ335" s="149"/>
      <c r="FK335" s="149"/>
      <c r="FL335" s="149"/>
      <c r="FM335" s="149"/>
      <c r="FN335" s="149"/>
      <c r="FO335" s="149"/>
      <c r="FP335" s="149"/>
      <c r="FQ335" s="149"/>
      <c r="FR335" s="149"/>
      <c r="FS335" s="149"/>
      <c r="FT335" s="149"/>
      <c r="FU335" s="149"/>
      <c r="FV335" s="149"/>
      <c r="FW335" s="149"/>
      <c r="FX335" s="149"/>
      <c r="FY335" s="149"/>
      <c r="FZ335" s="149"/>
      <c r="GA335" s="149"/>
      <c r="GB335" s="149"/>
      <c r="GC335" s="149"/>
      <c r="GD335" s="149"/>
      <c r="GE335" s="149"/>
      <c r="GF335" s="149"/>
      <c r="GG335" s="149"/>
      <c r="GH335" s="149"/>
      <c r="GI335" s="149"/>
      <c r="GJ335" s="149"/>
      <c r="GK335" s="149"/>
      <c r="GL335" s="149"/>
      <c r="GM335" s="149"/>
      <c r="GN335" s="149"/>
      <c r="GO335" s="149"/>
      <c r="GP335" s="149"/>
      <c r="GQ335" s="149"/>
      <c r="GR335" s="149"/>
      <c r="GS335" s="149"/>
      <c r="GT335" s="149"/>
      <c r="GU335" s="149"/>
      <c r="GV335" s="149"/>
      <c r="GW335" s="149"/>
      <c r="GX335" s="149"/>
      <c r="GY335" s="149"/>
      <c r="GZ335" s="149"/>
      <c r="HA335" s="149"/>
      <c r="HB335" s="149"/>
      <c r="HC335" s="149"/>
      <c r="HD335" s="149"/>
      <c r="HE335" s="149"/>
      <c r="HF335" s="149"/>
      <c r="HG335" s="149"/>
      <c r="HH335" s="149"/>
      <c r="HI335" s="149"/>
      <c r="HJ335" s="149"/>
      <c r="HK335" s="149"/>
      <c r="HL335" s="149"/>
      <c r="HM335" s="149"/>
      <c r="HN335" s="149"/>
      <c r="HO335" s="149"/>
      <c r="HP335" s="149"/>
      <c r="HQ335" s="149"/>
      <c r="HR335" s="149"/>
      <c r="HS335" s="149"/>
      <c r="HT335" s="149"/>
      <c r="HU335" s="149"/>
      <c r="HV335" s="149"/>
      <c r="HW335" s="149"/>
      <c r="HX335" s="149"/>
      <c r="HY335" s="149"/>
      <c r="HZ335" s="149"/>
      <c r="IA335" s="149"/>
      <c r="IB335" s="149"/>
      <c r="IC335" s="149"/>
      <c r="ID335" s="149"/>
      <c r="IE335" s="149"/>
      <c r="IF335" s="149"/>
      <c r="IG335" s="149"/>
      <c r="IH335" s="149"/>
      <c r="II335" s="149"/>
      <c r="IJ335" s="149"/>
      <c r="IK335" s="149"/>
      <c r="IL335" s="149"/>
    </row>
    <row r="336" spans="1:246" s="185" customFormat="1" ht="30" customHeight="1">
      <c r="A336" s="144"/>
      <c r="B336" s="209" t="s">
        <v>167</v>
      </c>
      <c r="C336" s="109"/>
      <c r="D336" s="183"/>
      <c r="E336" s="210"/>
      <c r="F336" s="211"/>
      <c r="G336" s="90"/>
      <c r="H336" s="184"/>
      <c r="J336" s="149"/>
      <c r="K336" s="149"/>
      <c r="L336" s="149"/>
      <c r="M336" s="149"/>
      <c r="N336" s="149"/>
      <c r="O336" s="149"/>
      <c r="P336" s="149"/>
      <c r="Q336" s="149"/>
      <c r="R336" s="149"/>
      <c r="S336" s="149"/>
      <c r="T336" s="149"/>
      <c r="U336" s="149"/>
      <c r="V336" s="149"/>
      <c r="W336" s="149"/>
      <c r="X336" s="149"/>
      <c r="Y336" s="149"/>
      <c r="Z336" s="149"/>
      <c r="AA336" s="149"/>
      <c r="AB336" s="149"/>
      <c r="AC336" s="149"/>
      <c r="AD336" s="149"/>
      <c r="AE336" s="149"/>
      <c r="AF336" s="149"/>
      <c r="AG336" s="149"/>
      <c r="AH336" s="149"/>
      <c r="AI336" s="149"/>
      <c r="AJ336" s="149"/>
      <c r="AK336" s="149"/>
      <c r="AL336" s="149"/>
      <c r="AM336" s="149"/>
      <c r="AN336" s="149"/>
      <c r="AO336" s="149"/>
      <c r="AP336" s="149"/>
      <c r="AQ336" s="149"/>
      <c r="AR336" s="149"/>
      <c r="AS336" s="149"/>
      <c r="AT336" s="149"/>
      <c r="AU336" s="149"/>
      <c r="AV336" s="149"/>
      <c r="AW336" s="149"/>
      <c r="AX336" s="149"/>
      <c r="AY336" s="149"/>
      <c r="AZ336" s="149"/>
      <c r="BA336" s="149"/>
      <c r="BB336" s="149"/>
      <c r="BC336" s="149"/>
      <c r="BD336" s="149"/>
      <c r="BE336" s="149"/>
      <c r="BF336" s="149"/>
      <c r="BG336" s="149"/>
      <c r="BH336" s="149"/>
      <c r="BI336" s="149"/>
      <c r="BJ336" s="149"/>
      <c r="BK336" s="149"/>
      <c r="BL336" s="149"/>
      <c r="BM336" s="149"/>
      <c r="BN336" s="149"/>
      <c r="BO336" s="149"/>
      <c r="BP336" s="149"/>
      <c r="BQ336" s="149"/>
      <c r="BR336" s="149"/>
      <c r="BS336" s="149"/>
      <c r="BT336" s="149"/>
      <c r="BU336" s="149"/>
      <c r="BV336" s="149"/>
      <c r="BW336" s="149"/>
      <c r="BX336" s="149"/>
      <c r="BY336" s="149"/>
      <c r="BZ336" s="149"/>
      <c r="CA336" s="149"/>
      <c r="CB336" s="149"/>
      <c r="CC336" s="149"/>
      <c r="CD336" s="149"/>
      <c r="CE336" s="149"/>
      <c r="CF336" s="149"/>
      <c r="CG336" s="149"/>
      <c r="CH336" s="149"/>
      <c r="CI336" s="149"/>
      <c r="CJ336" s="149"/>
      <c r="CK336" s="149"/>
      <c r="CL336" s="149"/>
      <c r="CM336" s="149"/>
      <c r="CN336" s="149"/>
      <c r="CO336" s="149"/>
      <c r="CP336" s="149"/>
      <c r="CQ336" s="149"/>
      <c r="CR336" s="149"/>
      <c r="CS336" s="149"/>
      <c r="CT336" s="149"/>
      <c r="CU336" s="149"/>
      <c r="CV336" s="149"/>
      <c r="CW336" s="149"/>
      <c r="CX336" s="149"/>
      <c r="CY336" s="149"/>
      <c r="CZ336" s="149"/>
      <c r="DA336" s="149"/>
      <c r="DB336" s="149"/>
      <c r="DC336" s="149"/>
      <c r="DD336" s="149"/>
      <c r="DE336" s="149"/>
      <c r="DF336" s="149"/>
      <c r="DG336" s="149"/>
      <c r="DH336" s="149"/>
      <c r="DI336" s="149"/>
      <c r="DJ336" s="149"/>
      <c r="DK336" s="149"/>
      <c r="DL336" s="149"/>
      <c r="DM336" s="149"/>
      <c r="DN336" s="149"/>
      <c r="DO336" s="149"/>
      <c r="DP336" s="149"/>
      <c r="DQ336" s="149"/>
      <c r="DR336" s="149"/>
      <c r="DS336" s="149"/>
      <c r="DT336" s="149"/>
      <c r="DU336" s="149"/>
      <c r="DV336" s="149"/>
      <c r="DW336" s="149"/>
      <c r="DX336" s="149"/>
      <c r="DY336" s="149"/>
      <c r="DZ336" s="149"/>
      <c r="EA336" s="149"/>
      <c r="EB336" s="149"/>
      <c r="EC336" s="149"/>
      <c r="ED336" s="149"/>
      <c r="EE336" s="149"/>
      <c r="EF336" s="149"/>
      <c r="EG336" s="149"/>
      <c r="EH336" s="149"/>
      <c r="EI336" s="149"/>
      <c r="EJ336" s="149"/>
      <c r="EK336" s="149"/>
      <c r="EL336" s="149"/>
      <c r="EM336" s="149"/>
      <c r="EN336" s="149"/>
      <c r="EO336" s="149"/>
      <c r="EP336" s="149"/>
      <c r="EQ336" s="149"/>
      <c r="ER336" s="149"/>
      <c r="ES336" s="149"/>
      <c r="ET336" s="149"/>
      <c r="EU336" s="149"/>
      <c r="EV336" s="149"/>
      <c r="EW336" s="149"/>
      <c r="EX336" s="149"/>
      <c r="EY336" s="149"/>
      <c r="EZ336" s="149"/>
      <c r="FA336" s="149"/>
      <c r="FB336" s="149"/>
      <c r="FC336" s="149"/>
      <c r="FD336" s="149"/>
      <c r="FE336" s="149"/>
      <c r="FF336" s="149"/>
      <c r="FG336" s="149"/>
      <c r="FH336" s="149"/>
      <c r="FI336" s="149"/>
      <c r="FJ336" s="149"/>
      <c r="FK336" s="149"/>
      <c r="FL336" s="149"/>
      <c r="FM336" s="149"/>
      <c r="FN336" s="149"/>
      <c r="FO336" s="149"/>
      <c r="FP336" s="149"/>
      <c r="FQ336" s="149"/>
      <c r="FR336" s="149"/>
      <c r="FS336" s="149"/>
      <c r="FT336" s="149"/>
      <c r="FU336" s="149"/>
      <c r="FV336" s="149"/>
      <c r="FW336" s="149"/>
      <c r="FX336" s="149"/>
      <c r="FY336" s="149"/>
      <c r="FZ336" s="149"/>
      <c r="GA336" s="149"/>
      <c r="GB336" s="149"/>
      <c r="GC336" s="149"/>
      <c r="GD336" s="149"/>
      <c r="GE336" s="149"/>
      <c r="GF336" s="149"/>
      <c r="GG336" s="149"/>
      <c r="GH336" s="149"/>
      <c r="GI336" s="149"/>
      <c r="GJ336" s="149"/>
      <c r="GK336" s="149"/>
      <c r="GL336" s="149"/>
      <c r="GM336" s="149"/>
      <c r="GN336" s="149"/>
      <c r="GO336" s="149"/>
      <c r="GP336" s="149"/>
      <c r="GQ336" s="149"/>
      <c r="GR336" s="149"/>
      <c r="GS336" s="149"/>
      <c r="GT336" s="149"/>
      <c r="GU336" s="149"/>
      <c r="GV336" s="149"/>
      <c r="GW336" s="149"/>
      <c r="GX336" s="149"/>
      <c r="GY336" s="149"/>
      <c r="GZ336" s="149"/>
      <c r="HA336" s="149"/>
      <c r="HB336" s="149"/>
      <c r="HC336" s="149"/>
      <c r="HD336" s="149"/>
      <c r="HE336" s="149"/>
      <c r="HF336" s="149"/>
      <c r="HG336" s="149"/>
      <c r="HH336" s="149"/>
      <c r="HI336" s="149"/>
      <c r="HJ336" s="149"/>
      <c r="HK336" s="149"/>
      <c r="HL336" s="149"/>
      <c r="HM336" s="149"/>
      <c r="HN336" s="149"/>
      <c r="HO336" s="149"/>
      <c r="HP336" s="149"/>
      <c r="HQ336" s="149"/>
      <c r="HR336" s="149"/>
      <c r="HS336" s="149"/>
      <c r="HT336" s="149"/>
      <c r="HU336" s="149"/>
      <c r="HV336" s="149"/>
      <c r="HW336" s="149"/>
      <c r="HX336" s="149"/>
      <c r="HY336" s="149"/>
      <c r="HZ336" s="149"/>
      <c r="IA336" s="149"/>
      <c r="IB336" s="149"/>
      <c r="IC336" s="149"/>
      <c r="ID336" s="149"/>
      <c r="IE336" s="149"/>
      <c r="IF336" s="149"/>
      <c r="IG336" s="149"/>
      <c r="IH336" s="149"/>
      <c r="II336" s="149"/>
      <c r="IJ336" s="149"/>
      <c r="IK336" s="149"/>
      <c r="IL336" s="149"/>
    </row>
    <row r="337" spans="1:246" s="185" customFormat="1" ht="30" customHeight="1">
      <c r="A337" s="144"/>
      <c r="B337" s="209">
        <v>100102</v>
      </c>
      <c r="C337" s="109"/>
      <c r="D337" s="183"/>
      <c r="E337" s="213"/>
      <c r="F337" s="211">
        <f>F335-F338</f>
        <v>11916.182999999997</v>
      </c>
      <c r="G337" s="90"/>
      <c r="H337" s="184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  <c r="T337" s="149"/>
      <c r="U337" s="149"/>
      <c r="V337" s="149"/>
      <c r="W337" s="149"/>
      <c r="X337" s="149"/>
      <c r="Y337" s="149"/>
      <c r="Z337" s="149"/>
      <c r="AA337" s="149"/>
      <c r="AB337" s="149"/>
      <c r="AC337" s="149"/>
      <c r="AD337" s="149"/>
      <c r="AE337" s="149"/>
      <c r="AF337" s="149"/>
      <c r="AG337" s="149"/>
      <c r="AH337" s="149"/>
      <c r="AI337" s="149"/>
      <c r="AJ337" s="149"/>
      <c r="AK337" s="149"/>
      <c r="AL337" s="149"/>
      <c r="AM337" s="149"/>
      <c r="AN337" s="149"/>
      <c r="AO337" s="149"/>
      <c r="AP337" s="149"/>
      <c r="AQ337" s="149"/>
      <c r="AR337" s="149"/>
      <c r="AS337" s="149"/>
      <c r="AT337" s="149"/>
      <c r="AU337" s="149"/>
      <c r="AV337" s="149"/>
      <c r="AW337" s="149"/>
      <c r="AX337" s="149"/>
      <c r="AY337" s="149"/>
      <c r="AZ337" s="149"/>
      <c r="BA337" s="149"/>
      <c r="BB337" s="149"/>
      <c r="BC337" s="149"/>
      <c r="BD337" s="149"/>
      <c r="BE337" s="149"/>
      <c r="BF337" s="149"/>
      <c r="BG337" s="149"/>
      <c r="BH337" s="149"/>
      <c r="BI337" s="149"/>
      <c r="BJ337" s="149"/>
      <c r="BK337" s="149"/>
      <c r="BL337" s="149"/>
      <c r="BM337" s="149"/>
      <c r="BN337" s="149"/>
      <c r="BO337" s="149"/>
      <c r="BP337" s="149"/>
      <c r="BQ337" s="149"/>
      <c r="BR337" s="149"/>
      <c r="BS337" s="149"/>
      <c r="BT337" s="149"/>
      <c r="BU337" s="149"/>
      <c r="BV337" s="149"/>
      <c r="BW337" s="149"/>
      <c r="BX337" s="149"/>
      <c r="BY337" s="149"/>
      <c r="BZ337" s="149"/>
      <c r="CA337" s="149"/>
      <c r="CB337" s="149"/>
      <c r="CC337" s="149"/>
      <c r="CD337" s="149"/>
      <c r="CE337" s="149"/>
      <c r="CF337" s="149"/>
      <c r="CG337" s="149"/>
      <c r="CH337" s="149"/>
      <c r="CI337" s="149"/>
      <c r="CJ337" s="149"/>
      <c r="CK337" s="149"/>
      <c r="CL337" s="149"/>
      <c r="CM337" s="149"/>
      <c r="CN337" s="149"/>
      <c r="CO337" s="149"/>
      <c r="CP337" s="149"/>
      <c r="CQ337" s="149"/>
      <c r="CR337" s="149"/>
      <c r="CS337" s="149"/>
      <c r="CT337" s="149"/>
      <c r="CU337" s="149"/>
      <c r="CV337" s="149"/>
      <c r="CW337" s="149"/>
      <c r="CX337" s="149"/>
      <c r="CY337" s="149"/>
      <c r="CZ337" s="149"/>
      <c r="DA337" s="149"/>
      <c r="DB337" s="149"/>
      <c r="DC337" s="149"/>
      <c r="DD337" s="149"/>
      <c r="DE337" s="149"/>
      <c r="DF337" s="149"/>
      <c r="DG337" s="149"/>
      <c r="DH337" s="149"/>
      <c r="DI337" s="149"/>
      <c r="DJ337" s="149"/>
      <c r="DK337" s="149"/>
      <c r="DL337" s="149"/>
      <c r="DM337" s="149"/>
      <c r="DN337" s="149"/>
      <c r="DO337" s="149"/>
      <c r="DP337" s="149"/>
      <c r="DQ337" s="149"/>
      <c r="DR337" s="149"/>
      <c r="DS337" s="149"/>
      <c r="DT337" s="149"/>
      <c r="DU337" s="149"/>
      <c r="DV337" s="149"/>
      <c r="DW337" s="149"/>
      <c r="DX337" s="149"/>
      <c r="DY337" s="149"/>
      <c r="DZ337" s="149"/>
      <c r="EA337" s="149"/>
      <c r="EB337" s="149"/>
      <c r="EC337" s="149"/>
      <c r="ED337" s="149"/>
      <c r="EE337" s="149"/>
      <c r="EF337" s="149"/>
      <c r="EG337" s="149"/>
      <c r="EH337" s="149"/>
      <c r="EI337" s="149"/>
      <c r="EJ337" s="149"/>
      <c r="EK337" s="149"/>
      <c r="EL337" s="149"/>
      <c r="EM337" s="149"/>
      <c r="EN337" s="149"/>
      <c r="EO337" s="149"/>
      <c r="EP337" s="149"/>
      <c r="EQ337" s="149"/>
      <c r="ER337" s="149"/>
      <c r="ES337" s="149"/>
      <c r="ET337" s="149"/>
      <c r="EU337" s="149"/>
      <c r="EV337" s="149"/>
      <c r="EW337" s="149"/>
      <c r="EX337" s="149"/>
      <c r="EY337" s="149"/>
      <c r="EZ337" s="149"/>
      <c r="FA337" s="149"/>
      <c r="FB337" s="149"/>
      <c r="FC337" s="149"/>
      <c r="FD337" s="149"/>
      <c r="FE337" s="149"/>
      <c r="FF337" s="149"/>
      <c r="FG337" s="149"/>
      <c r="FH337" s="149"/>
      <c r="FI337" s="149"/>
      <c r="FJ337" s="149"/>
      <c r="FK337" s="149"/>
      <c r="FL337" s="149"/>
      <c r="FM337" s="149"/>
      <c r="FN337" s="149"/>
      <c r="FO337" s="149"/>
      <c r="FP337" s="149"/>
      <c r="FQ337" s="149"/>
      <c r="FR337" s="149"/>
      <c r="FS337" s="149"/>
      <c r="FT337" s="149"/>
      <c r="FU337" s="149"/>
      <c r="FV337" s="149"/>
      <c r="FW337" s="149"/>
      <c r="FX337" s="149"/>
      <c r="FY337" s="149"/>
      <c r="FZ337" s="149"/>
      <c r="GA337" s="149"/>
      <c r="GB337" s="149"/>
      <c r="GC337" s="149"/>
      <c r="GD337" s="149"/>
      <c r="GE337" s="149"/>
      <c r="GF337" s="149"/>
      <c r="GG337" s="149"/>
      <c r="GH337" s="149"/>
      <c r="GI337" s="149"/>
      <c r="GJ337" s="149"/>
      <c r="GK337" s="149"/>
      <c r="GL337" s="149"/>
      <c r="GM337" s="149"/>
      <c r="GN337" s="149"/>
      <c r="GO337" s="149"/>
      <c r="GP337" s="149"/>
      <c r="GQ337" s="149"/>
      <c r="GR337" s="149"/>
      <c r="GS337" s="149"/>
      <c r="GT337" s="149"/>
      <c r="GU337" s="149"/>
      <c r="GV337" s="149"/>
      <c r="GW337" s="149"/>
      <c r="GX337" s="149"/>
      <c r="GY337" s="149"/>
      <c r="GZ337" s="149"/>
      <c r="HA337" s="149"/>
      <c r="HB337" s="149"/>
      <c r="HC337" s="149"/>
      <c r="HD337" s="149"/>
      <c r="HE337" s="149"/>
      <c r="HF337" s="149"/>
      <c r="HG337" s="149"/>
      <c r="HH337" s="149"/>
      <c r="HI337" s="149"/>
      <c r="HJ337" s="149"/>
      <c r="HK337" s="149"/>
      <c r="HL337" s="149"/>
      <c r="HM337" s="149"/>
      <c r="HN337" s="149"/>
      <c r="HO337" s="149"/>
      <c r="HP337" s="149"/>
      <c r="HQ337" s="149"/>
      <c r="HR337" s="149"/>
      <c r="HS337" s="149"/>
      <c r="HT337" s="149"/>
      <c r="HU337" s="149"/>
      <c r="HV337" s="149"/>
      <c r="HW337" s="149"/>
      <c r="HX337" s="149"/>
      <c r="HY337" s="149"/>
      <c r="HZ337" s="149"/>
      <c r="IA337" s="149"/>
      <c r="IB337" s="149"/>
      <c r="IC337" s="149"/>
      <c r="ID337" s="149"/>
      <c r="IE337" s="149"/>
      <c r="IF337" s="149"/>
      <c r="IG337" s="149"/>
      <c r="IH337" s="149"/>
      <c r="II337" s="149"/>
      <c r="IJ337" s="149"/>
      <c r="IK337" s="149"/>
      <c r="IL337" s="149"/>
    </row>
    <row r="338" spans="1:246" s="185" customFormat="1" ht="30" customHeight="1">
      <c r="A338" s="144"/>
      <c r="B338" s="209">
        <v>100106</v>
      </c>
      <c r="C338" s="109"/>
      <c r="D338" s="183"/>
      <c r="E338" s="213"/>
      <c r="F338" s="211">
        <f>F322</f>
        <v>2916</v>
      </c>
      <c r="G338" s="90"/>
      <c r="H338" s="184"/>
      <c r="J338" s="149"/>
      <c r="K338" s="149"/>
      <c r="L338" s="149"/>
      <c r="M338" s="149"/>
      <c r="N338" s="149"/>
      <c r="O338" s="149"/>
      <c r="P338" s="149"/>
      <c r="Q338" s="149"/>
      <c r="R338" s="149"/>
      <c r="S338" s="149"/>
      <c r="T338" s="149"/>
      <c r="U338" s="149"/>
      <c r="V338" s="149"/>
      <c r="W338" s="149"/>
      <c r="X338" s="149"/>
      <c r="Y338" s="149"/>
      <c r="Z338" s="149"/>
      <c r="AA338" s="149"/>
      <c r="AB338" s="149"/>
      <c r="AC338" s="149"/>
      <c r="AD338" s="149"/>
      <c r="AE338" s="149"/>
      <c r="AF338" s="149"/>
      <c r="AG338" s="149"/>
      <c r="AH338" s="149"/>
      <c r="AI338" s="149"/>
      <c r="AJ338" s="149"/>
      <c r="AK338" s="149"/>
      <c r="AL338" s="149"/>
      <c r="AM338" s="149"/>
      <c r="AN338" s="149"/>
      <c r="AO338" s="149"/>
      <c r="AP338" s="149"/>
      <c r="AQ338" s="149"/>
      <c r="AR338" s="149"/>
      <c r="AS338" s="149"/>
      <c r="AT338" s="149"/>
      <c r="AU338" s="149"/>
      <c r="AV338" s="149"/>
      <c r="AW338" s="149"/>
      <c r="AX338" s="149"/>
      <c r="AY338" s="149"/>
      <c r="AZ338" s="149"/>
      <c r="BA338" s="149"/>
      <c r="BB338" s="149"/>
      <c r="BC338" s="149"/>
      <c r="BD338" s="149"/>
      <c r="BE338" s="149"/>
      <c r="BF338" s="149"/>
      <c r="BG338" s="149"/>
      <c r="BH338" s="149"/>
      <c r="BI338" s="149"/>
      <c r="BJ338" s="149"/>
      <c r="BK338" s="149"/>
      <c r="BL338" s="149"/>
      <c r="BM338" s="149"/>
      <c r="BN338" s="149"/>
      <c r="BO338" s="149"/>
      <c r="BP338" s="149"/>
      <c r="BQ338" s="149"/>
      <c r="BR338" s="149"/>
      <c r="BS338" s="149"/>
      <c r="BT338" s="149"/>
      <c r="BU338" s="149"/>
      <c r="BV338" s="149"/>
      <c r="BW338" s="149"/>
      <c r="BX338" s="149"/>
      <c r="BY338" s="149"/>
      <c r="BZ338" s="149"/>
      <c r="CA338" s="149"/>
      <c r="CB338" s="149"/>
      <c r="CC338" s="149"/>
      <c r="CD338" s="149"/>
      <c r="CE338" s="149"/>
      <c r="CF338" s="149"/>
      <c r="CG338" s="149"/>
      <c r="CH338" s="149"/>
      <c r="CI338" s="149"/>
      <c r="CJ338" s="149"/>
      <c r="CK338" s="149"/>
      <c r="CL338" s="149"/>
      <c r="CM338" s="149"/>
      <c r="CN338" s="149"/>
      <c r="CO338" s="149"/>
      <c r="CP338" s="149"/>
      <c r="CQ338" s="149"/>
      <c r="CR338" s="149"/>
      <c r="CS338" s="149"/>
      <c r="CT338" s="149"/>
      <c r="CU338" s="149"/>
      <c r="CV338" s="149"/>
      <c r="CW338" s="149"/>
      <c r="CX338" s="149"/>
      <c r="CY338" s="149"/>
      <c r="CZ338" s="149"/>
      <c r="DA338" s="149"/>
      <c r="DB338" s="149"/>
      <c r="DC338" s="149"/>
      <c r="DD338" s="149"/>
      <c r="DE338" s="149"/>
      <c r="DF338" s="149"/>
      <c r="DG338" s="149"/>
      <c r="DH338" s="149"/>
      <c r="DI338" s="149"/>
      <c r="DJ338" s="149"/>
      <c r="DK338" s="149"/>
      <c r="DL338" s="149"/>
      <c r="DM338" s="149"/>
      <c r="DN338" s="149"/>
      <c r="DO338" s="149"/>
      <c r="DP338" s="149"/>
      <c r="DQ338" s="149"/>
      <c r="DR338" s="149"/>
      <c r="DS338" s="149"/>
      <c r="DT338" s="149"/>
      <c r="DU338" s="149"/>
      <c r="DV338" s="149"/>
      <c r="DW338" s="149"/>
      <c r="DX338" s="149"/>
      <c r="DY338" s="149"/>
      <c r="DZ338" s="149"/>
      <c r="EA338" s="149"/>
      <c r="EB338" s="149"/>
      <c r="EC338" s="149"/>
      <c r="ED338" s="149"/>
      <c r="EE338" s="149"/>
      <c r="EF338" s="149"/>
      <c r="EG338" s="149"/>
      <c r="EH338" s="149"/>
      <c r="EI338" s="149"/>
      <c r="EJ338" s="149"/>
      <c r="EK338" s="149"/>
      <c r="EL338" s="149"/>
      <c r="EM338" s="149"/>
      <c r="EN338" s="149"/>
      <c r="EO338" s="149"/>
      <c r="EP338" s="149"/>
      <c r="EQ338" s="149"/>
      <c r="ER338" s="149"/>
      <c r="ES338" s="149"/>
      <c r="ET338" s="149"/>
      <c r="EU338" s="149"/>
      <c r="EV338" s="149"/>
      <c r="EW338" s="149"/>
      <c r="EX338" s="149"/>
      <c r="EY338" s="149"/>
      <c r="EZ338" s="149"/>
      <c r="FA338" s="149"/>
      <c r="FB338" s="149"/>
      <c r="FC338" s="149"/>
      <c r="FD338" s="149"/>
      <c r="FE338" s="149"/>
      <c r="FF338" s="149"/>
      <c r="FG338" s="149"/>
      <c r="FH338" s="149"/>
      <c r="FI338" s="149"/>
      <c r="FJ338" s="149"/>
      <c r="FK338" s="149"/>
      <c r="FL338" s="149"/>
      <c r="FM338" s="149"/>
      <c r="FN338" s="149"/>
      <c r="FO338" s="149"/>
      <c r="FP338" s="149"/>
      <c r="FQ338" s="149"/>
      <c r="FR338" s="149"/>
      <c r="FS338" s="149"/>
      <c r="FT338" s="149"/>
      <c r="FU338" s="149"/>
      <c r="FV338" s="149"/>
      <c r="FW338" s="149"/>
      <c r="FX338" s="149"/>
      <c r="FY338" s="149"/>
      <c r="FZ338" s="149"/>
      <c r="GA338" s="149"/>
      <c r="GB338" s="149"/>
      <c r="GC338" s="149"/>
      <c r="GD338" s="149"/>
      <c r="GE338" s="149"/>
      <c r="GF338" s="149"/>
      <c r="GG338" s="149"/>
      <c r="GH338" s="149"/>
      <c r="GI338" s="149"/>
      <c r="GJ338" s="149"/>
      <c r="GK338" s="149"/>
      <c r="GL338" s="149"/>
      <c r="GM338" s="149"/>
      <c r="GN338" s="149"/>
      <c r="GO338" s="149"/>
      <c r="GP338" s="149"/>
      <c r="GQ338" s="149"/>
      <c r="GR338" s="149"/>
      <c r="GS338" s="149"/>
      <c r="GT338" s="149"/>
      <c r="GU338" s="149"/>
      <c r="GV338" s="149"/>
      <c r="GW338" s="149"/>
      <c r="GX338" s="149"/>
      <c r="GY338" s="149"/>
      <c r="GZ338" s="149"/>
      <c r="HA338" s="149"/>
      <c r="HB338" s="149"/>
      <c r="HC338" s="149"/>
      <c r="HD338" s="149"/>
      <c r="HE338" s="149"/>
      <c r="HF338" s="149"/>
      <c r="HG338" s="149"/>
      <c r="HH338" s="149"/>
      <c r="HI338" s="149"/>
      <c r="HJ338" s="149"/>
      <c r="HK338" s="149"/>
      <c r="HL338" s="149"/>
      <c r="HM338" s="149"/>
      <c r="HN338" s="149"/>
      <c r="HO338" s="149"/>
      <c r="HP338" s="149"/>
      <c r="HQ338" s="149"/>
      <c r="HR338" s="149"/>
      <c r="HS338" s="149"/>
      <c r="HT338" s="149"/>
      <c r="HU338" s="149"/>
      <c r="HV338" s="149"/>
      <c r="HW338" s="149"/>
      <c r="HX338" s="149"/>
      <c r="HY338" s="149"/>
      <c r="HZ338" s="149"/>
      <c r="IA338" s="149"/>
      <c r="IB338" s="149"/>
      <c r="IC338" s="149"/>
      <c r="ID338" s="149"/>
      <c r="IE338" s="149"/>
      <c r="IF338" s="149"/>
      <c r="IG338" s="149"/>
      <c r="IH338" s="149"/>
      <c r="II338" s="149"/>
      <c r="IJ338" s="149"/>
      <c r="IK338" s="149"/>
      <c r="IL338" s="149"/>
    </row>
    <row r="339" spans="1:8" ht="30" customHeight="1">
      <c r="A339" s="215"/>
      <c r="B339" s="86"/>
      <c r="C339" s="89"/>
      <c r="D339" s="87"/>
      <c r="E339" s="89"/>
      <c r="F339" s="82"/>
      <c r="G339" s="90"/>
      <c r="H339" s="91"/>
    </row>
    <row r="340" spans="1:8" ht="30" customHeight="1">
      <c r="A340" s="270" t="s">
        <v>210</v>
      </c>
      <c r="B340" s="271"/>
      <c r="C340" s="271"/>
      <c r="D340" s="271"/>
      <c r="E340" s="271"/>
      <c r="F340" s="276"/>
      <c r="G340" s="90"/>
      <c r="H340" s="91"/>
    </row>
    <row r="341" spans="1:8" ht="30" customHeight="1">
      <c r="A341" s="190" t="s">
        <v>141</v>
      </c>
      <c r="B341" s="88" t="s">
        <v>142</v>
      </c>
      <c r="C341" s="88" t="s">
        <v>143</v>
      </c>
      <c r="D341" s="87" t="s">
        <v>304</v>
      </c>
      <c r="E341" s="88" t="s">
        <v>74</v>
      </c>
      <c r="F341" s="79" t="s">
        <v>145</v>
      </c>
      <c r="G341" s="90"/>
      <c r="H341" s="91"/>
    </row>
    <row r="342" spans="1:8" ht="30" customHeight="1">
      <c r="A342" s="190"/>
      <c r="B342" s="242" t="s">
        <v>186</v>
      </c>
      <c r="C342" s="252"/>
      <c r="D342" s="87"/>
      <c r="E342" s="88"/>
      <c r="F342" s="79"/>
      <c r="G342" s="90"/>
      <c r="H342" s="91"/>
    </row>
    <row r="343" spans="1:8" ht="47.25" customHeight="1">
      <c r="A343" s="214">
        <f>1</f>
        <v>1</v>
      </c>
      <c r="B343" s="131" t="s">
        <v>555</v>
      </c>
      <c r="C343" s="153" t="s">
        <v>160</v>
      </c>
      <c r="D343" s="87" t="s">
        <v>124</v>
      </c>
      <c r="E343" s="84" t="s">
        <v>503</v>
      </c>
      <c r="F343" s="80">
        <v>200</v>
      </c>
      <c r="G343" s="236" t="s">
        <v>978</v>
      </c>
      <c r="H343" s="91" t="s">
        <v>950</v>
      </c>
    </row>
    <row r="344" spans="1:8" ht="30" customHeight="1">
      <c r="A344" s="214">
        <f>A343+1</f>
        <v>2</v>
      </c>
      <c r="B344" s="131" t="s">
        <v>172</v>
      </c>
      <c r="C344" s="153" t="s">
        <v>160</v>
      </c>
      <c r="D344" s="87" t="s">
        <v>556</v>
      </c>
      <c r="E344" s="84" t="s">
        <v>503</v>
      </c>
      <c r="F344" s="80">
        <v>200</v>
      </c>
      <c r="G344" s="236" t="s">
        <v>978</v>
      </c>
      <c r="H344" s="91" t="s">
        <v>950</v>
      </c>
    </row>
    <row r="345" spans="1:8" ht="45" customHeight="1">
      <c r="A345" s="214">
        <f aca="true" t="shared" si="10" ref="A345:A367">A344+1</f>
        <v>3</v>
      </c>
      <c r="B345" s="131" t="s">
        <v>557</v>
      </c>
      <c r="C345" s="89" t="s">
        <v>811</v>
      </c>
      <c r="D345" s="87" t="s">
        <v>558</v>
      </c>
      <c r="E345" s="89" t="s">
        <v>503</v>
      </c>
      <c r="F345" s="82">
        <v>200</v>
      </c>
      <c r="G345" s="236" t="s">
        <v>978</v>
      </c>
      <c r="H345" s="91" t="s">
        <v>932</v>
      </c>
    </row>
    <row r="346" spans="1:8" ht="30" customHeight="1">
      <c r="A346" s="214">
        <f t="shared" si="10"/>
        <v>4</v>
      </c>
      <c r="B346" s="86" t="s">
        <v>559</v>
      </c>
      <c r="C346" s="84" t="s">
        <v>55</v>
      </c>
      <c r="D346" s="154" t="s">
        <v>560</v>
      </c>
      <c r="E346" s="78" t="s">
        <v>561</v>
      </c>
      <c r="F346" s="79">
        <v>200</v>
      </c>
      <c r="G346" s="236" t="s">
        <v>978</v>
      </c>
      <c r="H346" s="91" t="s">
        <v>950</v>
      </c>
    </row>
    <row r="347" spans="1:8" ht="30" customHeight="1">
      <c r="A347" s="214">
        <f t="shared" si="10"/>
        <v>5</v>
      </c>
      <c r="B347" s="131" t="s">
        <v>407</v>
      </c>
      <c r="C347" s="88" t="s">
        <v>301</v>
      </c>
      <c r="D347" s="87" t="s">
        <v>562</v>
      </c>
      <c r="E347" s="78" t="s">
        <v>563</v>
      </c>
      <c r="F347" s="160">
        <v>300</v>
      </c>
      <c r="G347" s="236" t="s">
        <v>978</v>
      </c>
      <c r="H347" s="91" t="s">
        <v>950</v>
      </c>
    </row>
    <row r="348" spans="1:8" ht="30" customHeight="1">
      <c r="A348" s="214">
        <f t="shared" si="10"/>
        <v>6</v>
      </c>
      <c r="B348" s="131" t="s">
        <v>564</v>
      </c>
      <c r="C348" s="153" t="s">
        <v>565</v>
      </c>
      <c r="D348" s="87" t="s">
        <v>566</v>
      </c>
      <c r="E348" s="78" t="s">
        <v>563</v>
      </c>
      <c r="F348" s="160">
        <v>300</v>
      </c>
      <c r="G348" s="236" t="s">
        <v>978</v>
      </c>
      <c r="H348" s="91" t="s">
        <v>950</v>
      </c>
    </row>
    <row r="349" spans="1:246" s="220" customFormat="1" ht="32.25" customHeight="1">
      <c r="A349" s="214">
        <f t="shared" si="10"/>
        <v>7</v>
      </c>
      <c r="B349" s="217" t="s">
        <v>409</v>
      </c>
      <c r="C349" s="218" t="s">
        <v>565</v>
      </c>
      <c r="D349" s="87" t="s">
        <v>566</v>
      </c>
      <c r="E349" s="219" t="s">
        <v>563</v>
      </c>
      <c r="F349" s="160">
        <v>300</v>
      </c>
      <c r="G349" s="236" t="s">
        <v>978</v>
      </c>
      <c r="H349" s="91" t="s">
        <v>950</v>
      </c>
      <c r="J349" s="221"/>
      <c r="K349" s="221"/>
      <c r="L349" s="221"/>
      <c r="M349" s="221"/>
      <c r="N349" s="221"/>
      <c r="O349" s="221"/>
      <c r="P349" s="221"/>
      <c r="Q349" s="221"/>
      <c r="R349" s="221"/>
      <c r="S349" s="221"/>
      <c r="T349" s="221"/>
      <c r="U349" s="221"/>
      <c r="V349" s="221"/>
      <c r="W349" s="221"/>
      <c r="X349" s="221"/>
      <c r="Y349" s="221"/>
      <c r="Z349" s="221"/>
      <c r="AA349" s="221"/>
      <c r="AB349" s="221"/>
      <c r="AC349" s="221"/>
      <c r="AD349" s="221"/>
      <c r="AE349" s="221"/>
      <c r="AF349" s="221"/>
      <c r="AG349" s="221"/>
      <c r="AH349" s="221"/>
      <c r="AI349" s="221"/>
      <c r="AJ349" s="221"/>
      <c r="AK349" s="221"/>
      <c r="AL349" s="221"/>
      <c r="AM349" s="221"/>
      <c r="AN349" s="221"/>
      <c r="AO349" s="221"/>
      <c r="AP349" s="221"/>
      <c r="AQ349" s="221"/>
      <c r="AR349" s="221"/>
      <c r="AS349" s="221"/>
      <c r="AT349" s="221"/>
      <c r="AU349" s="221"/>
      <c r="AV349" s="221"/>
      <c r="AW349" s="221"/>
      <c r="AX349" s="221"/>
      <c r="AY349" s="221"/>
      <c r="AZ349" s="221"/>
      <c r="BA349" s="221"/>
      <c r="BB349" s="221"/>
      <c r="BC349" s="221"/>
      <c r="BD349" s="221"/>
      <c r="BE349" s="221"/>
      <c r="BF349" s="221"/>
      <c r="BG349" s="221"/>
      <c r="BH349" s="221"/>
      <c r="BI349" s="221"/>
      <c r="BJ349" s="221"/>
      <c r="BK349" s="221"/>
      <c r="BL349" s="221"/>
      <c r="BM349" s="221"/>
      <c r="BN349" s="221"/>
      <c r="BO349" s="221"/>
      <c r="BP349" s="221"/>
      <c r="BQ349" s="221"/>
      <c r="BR349" s="221"/>
      <c r="BS349" s="221"/>
      <c r="BT349" s="221"/>
      <c r="BU349" s="221"/>
      <c r="BV349" s="221"/>
      <c r="BW349" s="221"/>
      <c r="BX349" s="221"/>
      <c r="BY349" s="221"/>
      <c r="BZ349" s="221"/>
      <c r="CA349" s="221"/>
      <c r="CB349" s="221"/>
      <c r="CC349" s="221"/>
      <c r="CD349" s="221"/>
      <c r="CE349" s="221"/>
      <c r="CF349" s="221"/>
      <c r="CG349" s="221"/>
      <c r="CH349" s="221"/>
      <c r="CI349" s="221"/>
      <c r="CJ349" s="221"/>
      <c r="CK349" s="221"/>
      <c r="CL349" s="221"/>
      <c r="CM349" s="221"/>
      <c r="CN349" s="221"/>
      <c r="CO349" s="221"/>
      <c r="CP349" s="221"/>
      <c r="CQ349" s="221"/>
      <c r="CR349" s="221"/>
      <c r="CS349" s="221"/>
      <c r="CT349" s="221"/>
      <c r="CU349" s="221"/>
      <c r="CV349" s="221"/>
      <c r="CW349" s="221"/>
      <c r="CX349" s="221"/>
      <c r="CY349" s="221"/>
      <c r="CZ349" s="221"/>
      <c r="DA349" s="221"/>
      <c r="DB349" s="221"/>
      <c r="DC349" s="221"/>
      <c r="DD349" s="221"/>
      <c r="DE349" s="221"/>
      <c r="DF349" s="221"/>
      <c r="DG349" s="221"/>
      <c r="DH349" s="221"/>
      <c r="DI349" s="221"/>
      <c r="DJ349" s="221"/>
      <c r="DK349" s="221"/>
      <c r="DL349" s="221"/>
      <c r="DM349" s="221"/>
      <c r="DN349" s="221"/>
      <c r="DO349" s="221"/>
      <c r="DP349" s="221"/>
      <c r="DQ349" s="221"/>
      <c r="DR349" s="221"/>
      <c r="DS349" s="221"/>
      <c r="DT349" s="221"/>
      <c r="DU349" s="221"/>
      <c r="DV349" s="221"/>
      <c r="DW349" s="221"/>
      <c r="DX349" s="221"/>
      <c r="DY349" s="221"/>
      <c r="DZ349" s="221"/>
      <c r="EA349" s="221"/>
      <c r="EB349" s="221"/>
      <c r="EC349" s="221"/>
      <c r="ED349" s="221"/>
      <c r="EE349" s="221"/>
      <c r="EF349" s="221"/>
      <c r="EG349" s="221"/>
      <c r="EH349" s="221"/>
      <c r="EI349" s="221"/>
      <c r="EJ349" s="221"/>
      <c r="EK349" s="221"/>
      <c r="EL349" s="221"/>
      <c r="EM349" s="221"/>
      <c r="EN349" s="221"/>
      <c r="EO349" s="221"/>
      <c r="EP349" s="221"/>
      <c r="EQ349" s="221"/>
      <c r="ER349" s="221"/>
      <c r="ES349" s="221"/>
      <c r="ET349" s="221"/>
      <c r="EU349" s="221"/>
      <c r="EV349" s="221"/>
      <c r="EW349" s="221"/>
      <c r="EX349" s="221"/>
      <c r="EY349" s="221"/>
      <c r="EZ349" s="221"/>
      <c r="FA349" s="221"/>
      <c r="FB349" s="221"/>
      <c r="FC349" s="221"/>
      <c r="FD349" s="221"/>
      <c r="FE349" s="221"/>
      <c r="FF349" s="221"/>
      <c r="FG349" s="221"/>
      <c r="FH349" s="221"/>
      <c r="FI349" s="221"/>
      <c r="FJ349" s="221"/>
      <c r="FK349" s="221"/>
      <c r="FL349" s="221"/>
      <c r="FM349" s="221"/>
      <c r="FN349" s="221"/>
      <c r="FO349" s="221"/>
      <c r="FP349" s="221"/>
      <c r="FQ349" s="221"/>
      <c r="FR349" s="221"/>
      <c r="FS349" s="221"/>
      <c r="FT349" s="221"/>
      <c r="FU349" s="221"/>
      <c r="FV349" s="221"/>
      <c r="FW349" s="221"/>
      <c r="FX349" s="221"/>
      <c r="FY349" s="221"/>
      <c r="FZ349" s="221"/>
      <c r="GA349" s="221"/>
      <c r="GB349" s="221"/>
      <c r="GC349" s="221"/>
      <c r="GD349" s="221"/>
      <c r="GE349" s="221"/>
      <c r="GF349" s="221"/>
      <c r="GG349" s="221"/>
      <c r="GH349" s="221"/>
      <c r="GI349" s="221"/>
      <c r="GJ349" s="221"/>
      <c r="GK349" s="221"/>
      <c r="GL349" s="221"/>
      <c r="GM349" s="221"/>
      <c r="GN349" s="221"/>
      <c r="GO349" s="221"/>
      <c r="GP349" s="221"/>
      <c r="GQ349" s="221"/>
      <c r="GR349" s="221"/>
      <c r="GS349" s="221"/>
      <c r="GT349" s="221"/>
      <c r="GU349" s="221"/>
      <c r="GV349" s="221"/>
      <c r="GW349" s="221"/>
      <c r="GX349" s="221"/>
      <c r="GY349" s="221"/>
      <c r="GZ349" s="221"/>
      <c r="HA349" s="221"/>
      <c r="HB349" s="221"/>
      <c r="HC349" s="221"/>
      <c r="HD349" s="221"/>
      <c r="HE349" s="221"/>
      <c r="HF349" s="221"/>
      <c r="HG349" s="221"/>
      <c r="HH349" s="221"/>
      <c r="HI349" s="221"/>
      <c r="HJ349" s="221"/>
      <c r="HK349" s="221"/>
      <c r="HL349" s="221"/>
      <c r="HM349" s="221"/>
      <c r="HN349" s="221"/>
      <c r="HO349" s="221"/>
      <c r="HP349" s="221"/>
      <c r="HQ349" s="221"/>
      <c r="HR349" s="221"/>
      <c r="HS349" s="221"/>
      <c r="HT349" s="221"/>
      <c r="HU349" s="221"/>
      <c r="HV349" s="221"/>
      <c r="HW349" s="221"/>
      <c r="HX349" s="221"/>
      <c r="HY349" s="221"/>
      <c r="HZ349" s="221"/>
      <c r="IA349" s="221"/>
      <c r="IB349" s="221"/>
      <c r="IC349" s="221"/>
      <c r="ID349" s="221"/>
      <c r="IE349" s="221"/>
      <c r="IF349" s="221"/>
      <c r="IG349" s="221"/>
      <c r="IH349" s="221"/>
      <c r="II349" s="221"/>
      <c r="IJ349" s="221"/>
      <c r="IK349" s="221"/>
      <c r="IL349" s="221"/>
    </row>
    <row r="350" spans="1:8" ht="49.5" customHeight="1">
      <c r="A350" s="214">
        <f t="shared" si="10"/>
        <v>8</v>
      </c>
      <c r="B350" s="86" t="s">
        <v>411</v>
      </c>
      <c r="C350" s="88" t="s">
        <v>112</v>
      </c>
      <c r="D350" s="87" t="s">
        <v>566</v>
      </c>
      <c r="E350" s="219" t="s">
        <v>563</v>
      </c>
      <c r="F350" s="160">
        <v>300</v>
      </c>
      <c r="G350" s="236" t="s">
        <v>978</v>
      </c>
      <c r="H350" s="91" t="s">
        <v>953</v>
      </c>
    </row>
    <row r="351" spans="1:8" ht="45.75" customHeight="1">
      <c r="A351" s="214">
        <f t="shared" si="10"/>
        <v>9</v>
      </c>
      <c r="B351" s="86" t="s">
        <v>567</v>
      </c>
      <c r="C351" s="88" t="s">
        <v>112</v>
      </c>
      <c r="D351" s="87" t="s">
        <v>566</v>
      </c>
      <c r="E351" s="219" t="s">
        <v>563</v>
      </c>
      <c r="F351" s="160">
        <v>300</v>
      </c>
      <c r="G351" s="236" t="s">
        <v>978</v>
      </c>
      <c r="H351" s="91" t="s">
        <v>953</v>
      </c>
    </row>
    <row r="352" spans="1:8" ht="49.5" customHeight="1">
      <c r="A352" s="214">
        <f t="shared" si="10"/>
        <v>10</v>
      </c>
      <c r="B352" s="86" t="s">
        <v>419</v>
      </c>
      <c r="C352" s="88" t="s">
        <v>112</v>
      </c>
      <c r="D352" s="87" t="s">
        <v>566</v>
      </c>
      <c r="E352" s="219" t="s">
        <v>563</v>
      </c>
      <c r="F352" s="160">
        <v>300</v>
      </c>
      <c r="G352" s="236" t="s">
        <v>978</v>
      </c>
      <c r="H352" s="91" t="s">
        <v>950</v>
      </c>
    </row>
    <row r="353" spans="1:8" ht="30" customHeight="1">
      <c r="A353" s="214">
        <f t="shared" si="10"/>
        <v>11</v>
      </c>
      <c r="B353" s="159" t="s">
        <v>568</v>
      </c>
      <c r="C353" s="153" t="s">
        <v>173</v>
      </c>
      <c r="D353" s="87" t="s">
        <v>569</v>
      </c>
      <c r="E353" s="78" t="s">
        <v>209</v>
      </c>
      <c r="F353" s="160">
        <v>50</v>
      </c>
      <c r="G353" s="236" t="s">
        <v>987</v>
      </c>
      <c r="H353" s="91" t="s">
        <v>962</v>
      </c>
    </row>
    <row r="354" spans="1:8" ht="30" customHeight="1">
      <c r="A354" s="214">
        <f t="shared" si="10"/>
        <v>12</v>
      </c>
      <c r="B354" s="159" t="s">
        <v>570</v>
      </c>
      <c r="C354" s="153" t="s">
        <v>173</v>
      </c>
      <c r="D354" s="87" t="s">
        <v>569</v>
      </c>
      <c r="E354" s="78" t="s">
        <v>209</v>
      </c>
      <c r="F354" s="160">
        <v>50</v>
      </c>
      <c r="G354" s="236" t="s">
        <v>987</v>
      </c>
      <c r="H354" s="91" t="s">
        <v>962</v>
      </c>
    </row>
    <row r="355" spans="1:8" ht="30" customHeight="1">
      <c r="A355" s="214">
        <f t="shared" si="10"/>
        <v>13</v>
      </c>
      <c r="B355" s="159" t="s">
        <v>571</v>
      </c>
      <c r="C355" s="153" t="s">
        <v>565</v>
      </c>
      <c r="D355" s="87" t="s">
        <v>569</v>
      </c>
      <c r="E355" s="78" t="s">
        <v>209</v>
      </c>
      <c r="F355" s="160">
        <v>50</v>
      </c>
      <c r="G355" s="236" t="s">
        <v>987</v>
      </c>
      <c r="H355" s="91" t="s">
        <v>962</v>
      </c>
    </row>
    <row r="356" spans="1:8" ht="30" customHeight="1">
      <c r="A356" s="214">
        <f t="shared" si="10"/>
        <v>14</v>
      </c>
      <c r="B356" s="159" t="s">
        <v>572</v>
      </c>
      <c r="C356" s="153" t="s">
        <v>69</v>
      </c>
      <c r="D356" s="87" t="s">
        <v>569</v>
      </c>
      <c r="E356" s="78" t="s">
        <v>209</v>
      </c>
      <c r="F356" s="160">
        <v>50</v>
      </c>
      <c r="G356" s="236" t="s">
        <v>978</v>
      </c>
      <c r="H356" s="91" t="s">
        <v>953</v>
      </c>
    </row>
    <row r="357" spans="1:8" ht="30" customHeight="1">
      <c r="A357" s="214">
        <f t="shared" si="10"/>
        <v>15</v>
      </c>
      <c r="B357" s="86" t="s">
        <v>151</v>
      </c>
      <c r="C357" s="89" t="s">
        <v>263</v>
      </c>
      <c r="D357" s="87" t="s">
        <v>573</v>
      </c>
      <c r="E357" s="89" t="s">
        <v>574</v>
      </c>
      <c r="F357" s="82">
        <v>350</v>
      </c>
      <c r="G357" s="236" t="s">
        <v>978</v>
      </c>
      <c r="H357" s="91" t="s">
        <v>953</v>
      </c>
    </row>
    <row r="358" spans="1:8" ht="30" customHeight="1">
      <c r="A358" s="214">
        <f t="shared" si="10"/>
        <v>16</v>
      </c>
      <c r="B358" s="86" t="s">
        <v>575</v>
      </c>
      <c r="C358" s="84" t="s">
        <v>55</v>
      </c>
      <c r="D358" s="87" t="s">
        <v>165</v>
      </c>
      <c r="E358" s="84" t="s">
        <v>360</v>
      </c>
      <c r="F358" s="79">
        <v>240</v>
      </c>
      <c r="G358" s="236" t="s">
        <v>978</v>
      </c>
      <c r="H358" s="91" t="s">
        <v>950</v>
      </c>
    </row>
    <row r="359" spans="1:8" ht="30" customHeight="1">
      <c r="A359" s="214">
        <f t="shared" si="10"/>
        <v>17</v>
      </c>
      <c r="B359" s="86" t="s">
        <v>576</v>
      </c>
      <c r="C359" s="84" t="s">
        <v>55</v>
      </c>
      <c r="D359" s="87" t="s">
        <v>165</v>
      </c>
      <c r="E359" s="84" t="s">
        <v>360</v>
      </c>
      <c r="F359" s="79">
        <v>240</v>
      </c>
      <c r="G359" s="236" t="s">
        <v>978</v>
      </c>
      <c r="H359" s="91" t="s">
        <v>950</v>
      </c>
    </row>
    <row r="360" spans="1:8" ht="35.25" customHeight="1">
      <c r="A360" s="214">
        <f t="shared" si="10"/>
        <v>18</v>
      </c>
      <c r="B360" s="86" t="s">
        <v>247</v>
      </c>
      <c r="C360" s="88" t="s">
        <v>248</v>
      </c>
      <c r="D360" s="87" t="s">
        <v>73</v>
      </c>
      <c r="E360" s="89" t="s">
        <v>191</v>
      </c>
      <c r="F360" s="82">
        <v>46.132</v>
      </c>
      <c r="G360" s="152" t="s">
        <v>605</v>
      </c>
      <c r="H360" s="101">
        <v>1</v>
      </c>
    </row>
    <row r="361" spans="1:8" ht="34.5" customHeight="1">
      <c r="A361" s="214">
        <f t="shared" si="10"/>
        <v>19</v>
      </c>
      <c r="B361" s="86" t="s">
        <v>307</v>
      </c>
      <c r="C361" s="89" t="s">
        <v>309</v>
      </c>
      <c r="D361" s="87" t="s">
        <v>892</v>
      </c>
      <c r="E361" s="89" t="s">
        <v>191</v>
      </c>
      <c r="F361" s="82">
        <v>35.51</v>
      </c>
      <c r="G361" s="237" t="s">
        <v>893</v>
      </c>
      <c r="H361" s="101" t="s">
        <v>947</v>
      </c>
    </row>
    <row r="362" spans="1:8" ht="51.75" customHeight="1">
      <c r="A362" s="214">
        <f t="shared" si="10"/>
        <v>20</v>
      </c>
      <c r="B362" s="222" t="s">
        <v>638</v>
      </c>
      <c r="C362" s="166" t="s">
        <v>309</v>
      </c>
      <c r="D362" s="87" t="s">
        <v>891</v>
      </c>
      <c r="E362" s="166" t="s">
        <v>191</v>
      </c>
      <c r="F362" s="116">
        <v>50</v>
      </c>
      <c r="G362" s="237" t="s">
        <v>893</v>
      </c>
      <c r="H362" s="101" t="s">
        <v>947</v>
      </c>
    </row>
    <row r="363" spans="1:8" ht="69.75" customHeight="1">
      <c r="A363" s="214">
        <f t="shared" si="10"/>
        <v>21</v>
      </c>
      <c r="B363" s="86" t="s">
        <v>633</v>
      </c>
      <c r="C363" s="153" t="s">
        <v>565</v>
      </c>
      <c r="D363" s="87" t="s">
        <v>634</v>
      </c>
      <c r="E363" s="89" t="s">
        <v>191</v>
      </c>
      <c r="F363" s="82">
        <v>10.99</v>
      </c>
      <c r="G363" s="152" t="s">
        <v>606</v>
      </c>
      <c r="H363" s="91" t="s">
        <v>619</v>
      </c>
    </row>
    <row r="364" spans="1:8" ht="69.75" customHeight="1">
      <c r="A364" s="214">
        <f t="shared" si="10"/>
        <v>22</v>
      </c>
      <c r="B364" s="86" t="s">
        <v>858</v>
      </c>
      <c r="C364" s="216" t="s">
        <v>859</v>
      </c>
      <c r="D364" s="87" t="s">
        <v>566</v>
      </c>
      <c r="E364" s="89" t="s">
        <v>191</v>
      </c>
      <c r="F364" s="82">
        <v>269.551</v>
      </c>
      <c r="G364" s="152" t="s">
        <v>893</v>
      </c>
      <c r="H364" s="91">
        <v>0.76</v>
      </c>
    </row>
    <row r="365" spans="1:8" ht="69.75" customHeight="1">
      <c r="A365" s="214">
        <f t="shared" si="10"/>
        <v>23</v>
      </c>
      <c r="B365" s="86" t="s">
        <v>860</v>
      </c>
      <c r="C365" s="216" t="s">
        <v>859</v>
      </c>
      <c r="D365" s="87" t="s">
        <v>566</v>
      </c>
      <c r="E365" s="89" t="s">
        <v>191</v>
      </c>
      <c r="F365" s="82">
        <v>269.864</v>
      </c>
      <c r="G365" s="152" t="s">
        <v>893</v>
      </c>
      <c r="H365" s="91">
        <v>0.9</v>
      </c>
    </row>
    <row r="366" spans="1:8" ht="53.25" customHeight="1">
      <c r="A366" s="214">
        <f t="shared" si="10"/>
        <v>24</v>
      </c>
      <c r="B366" s="86" t="s">
        <v>577</v>
      </c>
      <c r="C366" s="89" t="s">
        <v>309</v>
      </c>
      <c r="D366" s="87" t="s">
        <v>73</v>
      </c>
      <c r="E366" s="89" t="s">
        <v>191</v>
      </c>
      <c r="F366" s="82">
        <v>650</v>
      </c>
      <c r="G366" s="236" t="s">
        <v>978</v>
      </c>
      <c r="H366" s="91" t="s">
        <v>932</v>
      </c>
    </row>
    <row r="367" spans="1:8" ht="53.25" customHeight="1">
      <c r="A367" s="214">
        <f t="shared" si="10"/>
        <v>25</v>
      </c>
      <c r="B367" s="134" t="s">
        <v>954</v>
      </c>
      <c r="C367" s="153" t="s">
        <v>173</v>
      </c>
      <c r="D367" s="87" t="s">
        <v>73</v>
      </c>
      <c r="E367" s="89" t="s">
        <v>314</v>
      </c>
      <c r="F367" s="82">
        <v>157</v>
      </c>
      <c r="G367" s="236" t="s">
        <v>645</v>
      </c>
      <c r="H367" s="91" t="s">
        <v>947</v>
      </c>
    </row>
    <row r="368" spans="1:8" ht="30" customHeight="1">
      <c r="A368" s="214"/>
      <c r="B368" s="242" t="s">
        <v>133</v>
      </c>
      <c r="C368" s="252"/>
      <c r="D368" s="87"/>
      <c r="E368" s="89"/>
      <c r="F368" s="82"/>
      <c r="G368" s="90"/>
      <c r="H368" s="91"/>
    </row>
    <row r="369" spans="1:8" ht="73.5" customHeight="1">
      <c r="A369" s="214">
        <f>A367+1</f>
        <v>26</v>
      </c>
      <c r="B369" s="87" t="s">
        <v>578</v>
      </c>
      <c r="C369" s="89" t="s">
        <v>579</v>
      </c>
      <c r="D369" s="158" t="s">
        <v>573</v>
      </c>
      <c r="E369" s="78" t="s">
        <v>580</v>
      </c>
      <c r="F369" s="80">
        <v>400</v>
      </c>
      <c r="G369" s="236" t="s">
        <v>978</v>
      </c>
      <c r="H369" s="91" t="s">
        <v>953</v>
      </c>
    </row>
    <row r="370" spans="1:8" ht="64.5" customHeight="1">
      <c r="A370" s="214">
        <f>A369+1</f>
        <v>27</v>
      </c>
      <c r="B370" s="87" t="s">
        <v>581</v>
      </c>
      <c r="C370" s="89" t="s">
        <v>70</v>
      </c>
      <c r="D370" s="158" t="s">
        <v>895</v>
      </c>
      <c r="E370" s="78" t="s">
        <v>582</v>
      </c>
      <c r="F370" s="80">
        <v>224</v>
      </c>
      <c r="G370" s="236" t="s">
        <v>978</v>
      </c>
      <c r="H370" s="91" t="s">
        <v>953</v>
      </c>
    </row>
    <row r="371" spans="1:8" ht="72" customHeight="1">
      <c r="A371" s="214">
        <f>A370+1</f>
        <v>28</v>
      </c>
      <c r="B371" s="87" t="s">
        <v>583</v>
      </c>
      <c r="C371" s="89" t="s">
        <v>70</v>
      </c>
      <c r="D371" s="158" t="s">
        <v>573</v>
      </c>
      <c r="E371" s="78" t="s">
        <v>582</v>
      </c>
      <c r="F371" s="80">
        <v>300</v>
      </c>
      <c r="G371" s="236" t="s">
        <v>978</v>
      </c>
      <c r="H371" s="91" t="s">
        <v>953</v>
      </c>
    </row>
    <row r="372" spans="1:8" ht="52.5" customHeight="1">
      <c r="A372" s="214">
        <f>A371+1</f>
        <v>29</v>
      </c>
      <c r="B372" s="222" t="s">
        <v>631</v>
      </c>
      <c r="C372" s="166" t="s">
        <v>632</v>
      </c>
      <c r="D372" s="87" t="s">
        <v>215</v>
      </c>
      <c r="E372" s="166" t="s">
        <v>191</v>
      </c>
      <c r="F372" s="116">
        <f>81.5502</f>
        <v>81.5502</v>
      </c>
      <c r="G372" s="237" t="s">
        <v>606</v>
      </c>
      <c r="H372" s="91">
        <v>1</v>
      </c>
    </row>
    <row r="373" spans="1:8" ht="52.5" customHeight="1">
      <c r="A373" s="214">
        <f>A372+1</f>
        <v>30</v>
      </c>
      <c r="B373" s="86" t="s">
        <v>839</v>
      </c>
      <c r="C373" s="89" t="s">
        <v>70</v>
      </c>
      <c r="D373" s="84" t="s">
        <v>73</v>
      </c>
      <c r="E373" s="89" t="s">
        <v>191</v>
      </c>
      <c r="F373" s="116">
        <v>45.024</v>
      </c>
      <c r="G373" s="152" t="s">
        <v>280</v>
      </c>
      <c r="H373" s="91" t="s">
        <v>857</v>
      </c>
    </row>
    <row r="374" spans="1:8" ht="50.25" customHeight="1">
      <c r="A374" s="214">
        <f>A373+1</f>
        <v>31</v>
      </c>
      <c r="B374" s="87" t="s">
        <v>384</v>
      </c>
      <c r="C374" s="89" t="s">
        <v>70</v>
      </c>
      <c r="D374" s="158" t="s">
        <v>637</v>
      </c>
      <c r="E374" s="89" t="s">
        <v>314</v>
      </c>
      <c r="F374" s="80">
        <v>676.89</v>
      </c>
      <c r="G374" s="236" t="s">
        <v>645</v>
      </c>
      <c r="H374" s="91" t="s">
        <v>932</v>
      </c>
    </row>
    <row r="375" spans="1:8" ht="30" customHeight="1">
      <c r="A375" s="89"/>
      <c r="B375" s="242" t="s">
        <v>51</v>
      </c>
      <c r="C375" s="252"/>
      <c r="D375" s="87"/>
      <c r="E375" s="89"/>
      <c r="F375" s="82"/>
      <c r="G375" s="90"/>
      <c r="H375" s="91"/>
    </row>
    <row r="376" spans="1:8" ht="60" customHeight="1">
      <c r="A376" s="117">
        <f>A374+1</f>
        <v>32</v>
      </c>
      <c r="B376" s="86" t="s">
        <v>584</v>
      </c>
      <c r="C376" s="88" t="s">
        <v>810</v>
      </c>
      <c r="D376" s="87" t="s">
        <v>373</v>
      </c>
      <c r="E376" s="89" t="s">
        <v>510</v>
      </c>
      <c r="F376" s="79">
        <v>250</v>
      </c>
      <c r="G376" s="236" t="s">
        <v>978</v>
      </c>
      <c r="H376" s="91" t="s">
        <v>950</v>
      </c>
    </row>
    <row r="377" spans="1:8" ht="30" customHeight="1">
      <c r="A377" s="115">
        <f>A376+1</f>
        <v>33</v>
      </c>
      <c r="B377" s="86" t="s">
        <v>289</v>
      </c>
      <c r="C377" s="88" t="s">
        <v>291</v>
      </c>
      <c r="D377" s="85" t="s">
        <v>292</v>
      </c>
      <c r="E377" s="89" t="s">
        <v>191</v>
      </c>
      <c r="F377" s="80">
        <v>33.89</v>
      </c>
      <c r="G377" s="152" t="s">
        <v>605</v>
      </c>
      <c r="H377" s="91" t="s">
        <v>619</v>
      </c>
    </row>
    <row r="378" spans="1:8" ht="54.75" customHeight="1">
      <c r="A378" s="115">
        <f>A377+1</f>
        <v>34</v>
      </c>
      <c r="B378" s="86" t="s">
        <v>62</v>
      </c>
      <c r="C378" s="89" t="s">
        <v>61</v>
      </c>
      <c r="D378" s="87" t="s">
        <v>73</v>
      </c>
      <c r="E378" s="89" t="s">
        <v>191</v>
      </c>
      <c r="F378" s="82">
        <v>700</v>
      </c>
      <c r="G378" s="236" t="s">
        <v>978</v>
      </c>
      <c r="H378" s="91" t="s">
        <v>944</v>
      </c>
    </row>
    <row r="379" spans="1:8" ht="49.5" customHeight="1">
      <c r="A379" s="115">
        <f>A378+1</f>
        <v>35</v>
      </c>
      <c r="B379" s="86" t="s">
        <v>205</v>
      </c>
      <c r="C379" s="89" t="s">
        <v>61</v>
      </c>
      <c r="D379" s="87" t="s">
        <v>73</v>
      </c>
      <c r="E379" s="89" t="s">
        <v>191</v>
      </c>
      <c r="F379" s="82">
        <v>600</v>
      </c>
      <c r="G379" s="236" t="s">
        <v>978</v>
      </c>
      <c r="H379" s="91" t="s">
        <v>944</v>
      </c>
    </row>
    <row r="380" spans="1:8" ht="30" customHeight="1">
      <c r="A380" s="214"/>
      <c r="B380" s="242" t="s">
        <v>57</v>
      </c>
      <c r="C380" s="252"/>
      <c r="D380" s="87"/>
      <c r="E380" s="89"/>
      <c r="F380" s="82"/>
      <c r="G380" s="90"/>
      <c r="H380" s="91"/>
    </row>
    <row r="381" spans="1:8" ht="30" customHeight="1">
      <c r="A381" s="223">
        <f>A379+1</f>
        <v>36</v>
      </c>
      <c r="B381" s="86" t="s">
        <v>357</v>
      </c>
      <c r="C381" s="89" t="s">
        <v>61</v>
      </c>
      <c r="D381" s="87" t="s">
        <v>73</v>
      </c>
      <c r="E381" s="89" t="s">
        <v>191</v>
      </c>
      <c r="F381" s="82">
        <v>40</v>
      </c>
      <c r="G381" s="90" t="s">
        <v>893</v>
      </c>
      <c r="H381" s="101" t="s">
        <v>947</v>
      </c>
    </row>
    <row r="382" spans="1:8" ht="51" customHeight="1">
      <c r="A382" s="223">
        <f>A381+1</f>
        <v>37</v>
      </c>
      <c r="B382" s="87" t="s">
        <v>365</v>
      </c>
      <c r="C382" s="89" t="s">
        <v>61</v>
      </c>
      <c r="D382" s="87" t="s">
        <v>994</v>
      </c>
      <c r="E382" s="89" t="s">
        <v>191</v>
      </c>
      <c r="F382" s="82">
        <v>800</v>
      </c>
      <c r="G382" s="236" t="s">
        <v>978</v>
      </c>
      <c r="H382" s="91" t="s">
        <v>944</v>
      </c>
    </row>
    <row r="383" spans="1:8" ht="54.75" customHeight="1">
      <c r="A383" s="214">
        <f>A382+1</f>
        <v>38</v>
      </c>
      <c r="B383" s="87" t="s">
        <v>113</v>
      </c>
      <c r="C383" s="89" t="s">
        <v>61</v>
      </c>
      <c r="D383" s="87" t="s">
        <v>994</v>
      </c>
      <c r="E383" s="89" t="s">
        <v>191</v>
      </c>
      <c r="F383" s="82">
        <f>800+20.399</f>
        <v>820.399</v>
      </c>
      <c r="G383" s="236" t="s">
        <v>645</v>
      </c>
      <c r="H383" s="91" t="s">
        <v>944</v>
      </c>
    </row>
    <row r="384" spans="1:246" s="185" customFormat="1" ht="30" customHeight="1">
      <c r="A384" s="144"/>
      <c r="B384" s="209" t="s">
        <v>166</v>
      </c>
      <c r="C384" s="109"/>
      <c r="D384" s="183"/>
      <c r="E384" s="210"/>
      <c r="F384" s="211">
        <f>SUM(F343:F383)</f>
        <v>10090.8002</v>
      </c>
      <c r="G384" s="90"/>
      <c r="H384" s="184"/>
      <c r="J384" s="149"/>
      <c r="K384" s="149"/>
      <c r="L384" s="149"/>
      <c r="M384" s="149"/>
      <c r="N384" s="149"/>
      <c r="O384" s="149"/>
      <c r="P384" s="149"/>
      <c r="Q384" s="149"/>
      <c r="R384" s="149"/>
      <c r="S384" s="149"/>
      <c r="T384" s="149"/>
      <c r="U384" s="149"/>
      <c r="V384" s="149"/>
      <c r="W384" s="149"/>
      <c r="X384" s="149"/>
      <c r="Y384" s="149"/>
      <c r="Z384" s="149"/>
      <c r="AA384" s="149"/>
      <c r="AB384" s="149"/>
      <c r="AC384" s="149"/>
      <c r="AD384" s="149"/>
      <c r="AE384" s="149"/>
      <c r="AF384" s="149"/>
      <c r="AG384" s="149"/>
      <c r="AH384" s="149"/>
      <c r="AI384" s="149"/>
      <c r="AJ384" s="149"/>
      <c r="AK384" s="149"/>
      <c r="AL384" s="149"/>
      <c r="AM384" s="149"/>
      <c r="AN384" s="149"/>
      <c r="AO384" s="149"/>
      <c r="AP384" s="149"/>
      <c r="AQ384" s="149"/>
      <c r="AR384" s="149"/>
      <c r="AS384" s="149"/>
      <c r="AT384" s="149"/>
      <c r="AU384" s="149"/>
      <c r="AV384" s="149"/>
      <c r="AW384" s="149"/>
      <c r="AX384" s="149"/>
      <c r="AY384" s="149"/>
      <c r="AZ384" s="149"/>
      <c r="BA384" s="149"/>
      <c r="BB384" s="149"/>
      <c r="BC384" s="149"/>
      <c r="BD384" s="149"/>
      <c r="BE384" s="149"/>
      <c r="BF384" s="149"/>
      <c r="BG384" s="149"/>
      <c r="BH384" s="149"/>
      <c r="BI384" s="149"/>
      <c r="BJ384" s="149"/>
      <c r="BK384" s="149"/>
      <c r="BL384" s="149"/>
      <c r="BM384" s="149"/>
      <c r="BN384" s="149"/>
      <c r="BO384" s="149"/>
      <c r="BP384" s="149"/>
      <c r="BQ384" s="149"/>
      <c r="BR384" s="149"/>
      <c r="BS384" s="149"/>
      <c r="BT384" s="149"/>
      <c r="BU384" s="149"/>
      <c r="BV384" s="149"/>
      <c r="BW384" s="149"/>
      <c r="BX384" s="149"/>
      <c r="BY384" s="149"/>
      <c r="BZ384" s="149"/>
      <c r="CA384" s="149"/>
      <c r="CB384" s="149"/>
      <c r="CC384" s="149"/>
      <c r="CD384" s="149"/>
      <c r="CE384" s="149"/>
      <c r="CF384" s="149"/>
      <c r="CG384" s="149"/>
      <c r="CH384" s="149"/>
      <c r="CI384" s="149"/>
      <c r="CJ384" s="149"/>
      <c r="CK384" s="149"/>
      <c r="CL384" s="149"/>
      <c r="CM384" s="149"/>
      <c r="CN384" s="149"/>
      <c r="CO384" s="149"/>
      <c r="CP384" s="149"/>
      <c r="CQ384" s="149"/>
      <c r="CR384" s="149"/>
      <c r="CS384" s="149"/>
      <c r="CT384" s="149"/>
      <c r="CU384" s="149"/>
      <c r="CV384" s="149"/>
      <c r="CW384" s="149"/>
      <c r="CX384" s="149"/>
      <c r="CY384" s="149"/>
      <c r="CZ384" s="149"/>
      <c r="DA384" s="149"/>
      <c r="DB384" s="149"/>
      <c r="DC384" s="149"/>
      <c r="DD384" s="149"/>
      <c r="DE384" s="149"/>
      <c r="DF384" s="149"/>
      <c r="DG384" s="149"/>
      <c r="DH384" s="149"/>
      <c r="DI384" s="149"/>
      <c r="DJ384" s="149"/>
      <c r="DK384" s="149"/>
      <c r="DL384" s="149"/>
      <c r="DM384" s="149"/>
      <c r="DN384" s="149"/>
      <c r="DO384" s="149"/>
      <c r="DP384" s="149"/>
      <c r="DQ384" s="149"/>
      <c r="DR384" s="149"/>
      <c r="DS384" s="149"/>
      <c r="DT384" s="149"/>
      <c r="DU384" s="149"/>
      <c r="DV384" s="149"/>
      <c r="DW384" s="149"/>
      <c r="DX384" s="149"/>
      <c r="DY384" s="149"/>
      <c r="DZ384" s="149"/>
      <c r="EA384" s="149"/>
      <c r="EB384" s="149"/>
      <c r="EC384" s="149"/>
      <c r="ED384" s="149"/>
      <c r="EE384" s="149"/>
      <c r="EF384" s="149"/>
      <c r="EG384" s="149"/>
      <c r="EH384" s="149"/>
      <c r="EI384" s="149"/>
      <c r="EJ384" s="149"/>
      <c r="EK384" s="149"/>
      <c r="EL384" s="149"/>
      <c r="EM384" s="149"/>
      <c r="EN384" s="149"/>
      <c r="EO384" s="149"/>
      <c r="EP384" s="149"/>
      <c r="EQ384" s="149"/>
      <c r="ER384" s="149"/>
      <c r="ES384" s="149"/>
      <c r="ET384" s="149"/>
      <c r="EU384" s="149"/>
      <c r="EV384" s="149"/>
      <c r="EW384" s="149"/>
      <c r="EX384" s="149"/>
      <c r="EY384" s="149"/>
      <c r="EZ384" s="149"/>
      <c r="FA384" s="149"/>
      <c r="FB384" s="149"/>
      <c r="FC384" s="149"/>
      <c r="FD384" s="149"/>
      <c r="FE384" s="149"/>
      <c r="FF384" s="149"/>
      <c r="FG384" s="149"/>
      <c r="FH384" s="149"/>
      <c r="FI384" s="149"/>
      <c r="FJ384" s="149"/>
      <c r="FK384" s="149"/>
      <c r="FL384" s="149"/>
      <c r="FM384" s="149"/>
      <c r="FN384" s="149"/>
      <c r="FO384" s="149"/>
      <c r="FP384" s="149"/>
      <c r="FQ384" s="149"/>
      <c r="FR384" s="149"/>
      <c r="FS384" s="149"/>
      <c r="FT384" s="149"/>
      <c r="FU384" s="149"/>
      <c r="FV384" s="149"/>
      <c r="FW384" s="149"/>
      <c r="FX384" s="149"/>
      <c r="FY384" s="149"/>
      <c r="FZ384" s="149"/>
      <c r="GA384" s="149"/>
      <c r="GB384" s="149"/>
      <c r="GC384" s="149"/>
      <c r="GD384" s="149"/>
      <c r="GE384" s="149"/>
      <c r="GF384" s="149"/>
      <c r="GG384" s="149"/>
      <c r="GH384" s="149"/>
      <c r="GI384" s="149"/>
      <c r="GJ384" s="149"/>
      <c r="GK384" s="149"/>
      <c r="GL384" s="149"/>
      <c r="GM384" s="149"/>
      <c r="GN384" s="149"/>
      <c r="GO384" s="149"/>
      <c r="GP384" s="149"/>
      <c r="GQ384" s="149"/>
      <c r="GR384" s="149"/>
      <c r="GS384" s="149"/>
      <c r="GT384" s="149"/>
      <c r="GU384" s="149"/>
      <c r="GV384" s="149"/>
      <c r="GW384" s="149"/>
      <c r="GX384" s="149"/>
      <c r="GY384" s="149"/>
      <c r="GZ384" s="149"/>
      <c r="HA384" s="149"/>
      <c r="HB384" s="149"/>
      <c r="HC384" s="149"/>
      <c r="HD384" s="149"/>
      <c r="HE384" s="149"/>
      <c r="HF384" s="149"/>
      <c r="HG384" s="149"/>
      <c r="HH384" s="149"/>
      <c r="HI384" s="149"/>
      <c r="HJ384" s="149"/>
      <c r="HK384" s="149"/>
      <c r="HL384" s="149"/>
      <c r="HM384" s="149"/>
      <c r="HN384" s="149"/>
      <c r="HO384" s="149"/>
      <c r="HP384" s="149"/>
      <c r="HQ384" s="149"/>
      <c r="HR384" s="149"/>
      <c r="HS384" s="149"/>
      <c r="HT384" s="149"/>
      <c r="HU384" s="149"/>
      <c r="HV384" s="149"/>
      <c r="HW384" s="149"/>
      <c r="HX384" s="149"/>
      <c r="HY384" s="149"/>
      <c r="HZ384" s="149"/>
      <c r="IA384" s="149"/>
      <c r="IB384" s="149"/>
      <c r="IC384" s="149"/>
      <c r="ID384" s="149"/>
      <c r="IE384" s="149"/>
      <c r="IF384" s="149"/>
      <c r="IG384" s="149"/>
      <c r="IH384" s="149"/>
      <c r="II384" s="149"/>
      <c r="IJ384" s="149"/>
      <c r="IK384" s="149"/>
      <c r="IL384" s="149"/>
    </row>
    <row r="385" spans="1:246" s="185" customFormat="1" ht="30" customHeight="1">
      <c r="A385" s="144"/>
      <c r="B385" s="209" t="s">
        <v>260</v>
      </c>
      <c r="C385" s="109"/>
      <c r="D385" s="183"/>
      <c r="E385" s="210"/>
      <c r="F385" s="211"/>
      <c r="G385" s="90"/>
      <c r="H385" s="184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  <c r="T385" s="149"/>
      <c r="U385" s="149"/>
      <c r="V385" s="149"/>
      <c r="W385" s="149"/>
      <c r="X385" s="149"/>
      <c r="Y385" s="149"/>
      <c r="Z385" s="149"/>
      <c r="AA385" s="149"/>
      <c r="AB385" s="149"/>
      <c r="AC385" s="149"/>
      <c r="AD385" s="149"/>
      <c r="AE385" s="149"/>
      <c r="AF385" s="149"/>
      <c r="AG385" s="149"/>
      <c r="AH385" s="149"/>
      <c r="AI385" s="149"/>
      <c r="AJ385" s="149"/>
      <c r="AK385" s="149"/>
      <c r="AL385" s="149"/>
      <c r="AM385" s="149"/>
      <c r="AN385" s="149"/>
      <c r="AO385" s="149"/>
      <c r="AP385" s="149"/>
      <c r="AQ385" s="149"/>
      <c r="AR385" s="149"/>
      <c r="AS385" s="149"/>
      <c r="AT385" s="149"/>
      <c r="AU385" s="149"/>
      <c r="AV385" s="149"/>
      <c r="AW385" s="149"/>
      <c r="AX385" s="149"/>
      <c r="AY385" s="149"/>
      <c r="AZ385" s="149"/>
      <c r="BA385" s="149"/>
      <c r="BB385" s="149"/>
      <c r="BC385" s="149"/>
      <c r="BD385" s="149"/>
      <c r="BE385" s="149"/>
      <c r="BF385" s="149"/>
      <c r="BG385" s="149"/>
      <c r="BH385" s="149"/>
      <c r="BI385" s="149"/>
      <c r="BJ385" s="149"/>
      <c r="BK385" s="149"/>
      <c r="BL385" s="149"/>
      <c r="BM385" s="149"/>
      <c r="BN385" s="149"/>
      <c r="BO385" s="149"/>
      <c r="BP385" s="149"/>
      <c r="BQ385" s="149"/>
      <c r="BR385" s="149"/>
      <c r="BS385" s="149"/>
      <c r="BT385" s="149"/>
      <c r="BU385" s="149"/>
      <c r="BV385" s="149"/>
      <c r="BW385" s="149"/>
      <c r="BX385" s="149"/>
      <c r="BY385" s="149"/>
      <c r="BZ385" s="149"/>
      <c r="CA385" s="149"/>
      <c r="CB385" s="149"/>
      <c r="CC385" s="149"/>
      <c r="CD385" s="149"/>
      <c r="CE385" s="149"/>
      <c r="CF385" s="149"/>
      <c r="CG385" s="149"/>
      <c r="CH385" s="149"/>
      <c r="CI385" s="149"/>
      <c r="CJ385" s="149"/>
      <c r="CK385" s="149"/>
      <c r="CL385" s="149"/>
      <c r="CM385" s="149"/>
      <c r="CN385" s="149"/>
      <c r="CO385" s="149"/>
      <c r="CP385" s="149"/>
      <c r="CQ385" s="149"/>
      <c r="CR385" s="149"/>
      <c r="CS385" s="149"/>
      <c r="CT385" s="149"/>
      <c r="CU385" s="149"/>
      <c r="CV385" s="149"/>
      <c r="CW385" s="149"/>
      <c r="CX385" s="149"/>
      <c r="CY385" s="149"/>
      <c r="CZ385" s="149"/>
      <c r="DA385" s="149"/>
      <c r="DB385" s="149"/>
      <c r="DC385" s="149"/>
      <c r="DD385" s="149"/>
      <c r="DE385" s="149"/>
      <c r="DF385" s="149"/>
      <c r="DG385" s="149"/>
      <c r="DH385" s="149"/>
      <c r="DI385" s="149"/>
      <c r="DJ385" s="149"/>
      <c r="DK385" s="149"/>
      <c r="DL385" s="149"/>
      <c r="DM385" s="149"/>
      <c r="DN385" s="149"/>
      <c r="DO385" s="149"/>
      <c r="DP385" s="149"/>
      <c r="DQ385" s="149"/>
      <c r="DR385" s="149"/>
      <c r="DS385" s="149"/>
      <c r="DT385" s="149"/>
      <c r="DU385" s="149"/>
      <c r="DV385" s="149"/>
      <c r="DW385" s="149"/>
      <c r="DX385" s="149"/>
      <c r="DY385" s="149"/>
      <c r="DZ385" s="149"/>
      <c r="EA385" s="149"/>
      <c r="EB385" s="149"/>
      <c r="EC385" s="149"/>
      <c r="ED385" s="149"/>
      <c r="EE385" s="149"/>
      <c r="EF385" s="149"/>
      <c r="EG385" s="149"/>
      <c r="EH385" s="149"/>
      <c r="EI385" s="149"/>
      <c r="EJ385" s="149"/>
      <c r="EK385" s="149"/>
      <c r="EL385" s="149"/>
      <c r="EM385" s="149"/>
      <c r="EN385" s="149"/>
      <c r="EO385" s="149"/>
      <c r="EP385" s="149"/>
      <c r="EQ385" s="149"/>
      <c r="ER385" s="149"/>
      <c r="ES385" s="149"/>
      <c r="ET385" s="149"/>
      <c r="EU385" s="149"/>
      <c r="EV385" s="149"/>
      <c r="EW385" s="149"/>
      <c r="EX385" s="149"/>
      <c r="EY385" s="149"/>
      <c r="EZ385" s="149"/>
      <c r="FA385" s="149"/>
      <c r="FB385" s="149"/>
      <c r="FC385" s="149"/>
      <c r="FD385" s="149"/>
      <c r="FE385" s="149"/>
      <c r="FF385" s="149"/>
      <c r="FG385" s="149"/>
      <c r="FH385" s="149"/>
      <c r="FI385" s="149"/>
      <c r="FJ385" s="149"/>
      <c r="FK385" s="149"/>
      <c r="FL385" s="149"/>
      <c r="FM385" s="149"/>
      <c r="FN385" s="149"/>
      <c r="FO385" s="149"/>
      <c r="FP385" s="149"/>
      <c r="FQ385" s="149"/>
      <c r="FR385" s="149"/>
      <c r="FS385" s="149"/>
      <c r="FT385" s="149"/>
      <c r="FU385" s="149"/>
      <c r="FV385" s="149"/>
      <c r="FW385" s="149"/>
      <c r="FX385" s="149"/>
      <c r="FY385" s="149"/>
      <c r="FZ385" s="149"/>
      <c r="GA385" s="149"/>
      <c r="GB385" s="149"/>
      <c r="GC385" s="149"/>
      <c r="GD385" s="149"/>
      <c r="GE385" s="149"/>
      <c r="GF385" s="149"/>
      <c r="GG385" s="149"/>
      <c r="GH385" s="149"/>
      <c r="GI385" s="149"/>
      <c r="GJ385" s="149"/>
      <c r="GK385" s="149"/>
      <c r="GL385" s="149"/>
      <c r="GM385" s="149"/>
      <c r="GN385" s="149"/>
      <c r="GO385" s="149"/>
      <c r="GP385" s="149"/>
      <c r="GQ385" s="149"/>
      <c r="GR385" s="149"/>
      <c r="GS385" s="149"/>
      <c r="GT385" s="149"/>
      <c r="GU385" s="149"/>
      <c r="GV385" s="149"/>
      <c r="GW385" s="149"/>
      <c r="GX385" s="149"/>
      <c r="GY385" s="149"/>
      <c r="GZ385" s="149"/>
      <c r="HA385" s="149"/>
      <c r="HB385" s="149"/>
      <c r="HC385" s="149"/>
      <c r="HD385" s="149"/>
      <c r="HE385" s="149"/>
      <c r="HF385" s="149"/>
      <c r="HG385" s="149"/>
      <c r="HH385" s="149"/>
      <c r="HI385" s="149"/>
      <c r="HJ385" s="149"/>
      <c r="HK385" s="149"/>
      <c r="HL385" s="149"/>
      <c r="HM385" s="149"/>
      <c r="HN385" s="149"/>
      <c r="HO385" s="149"/>
      <c r="HP385" s="149"/>
      <c r="HQ385" s="149"/>
      <c r="HR385" s="149"/>
      <c r="HS385" s="149"/>
      <c r="HT385" s="149"/>
      <c r="HU385" s="149"/>
      <c r="HV385" s="149"/>
      <c r="HW385" s="149"/>
      <c r="HX385" s="149"/>
      <c r="HY385" s="149"/>
      <c r="HZ385" s="149"/>
      <c r="IA385" s="149"/>
      <c r="IB385" s="149"/>
      <c r="IC385" s="149"/>
      <c r="ID385" s="149"/>
      <c r="IE385" s="149"/>
      <c r="IF385" s="149"/>
      <c r="IG385" s="149"/>
      <c r="IH385" s="149"/>
      <c r="II385" s="149"/>
      <c r="IJ385" s="149"/>
      <c r="IK385" s="149"/>
      <c r="IL385" s="149"/>
    </row>
    <row r="386" spans="1:246" s="185" customFormat="1" ht="30" customHeight="1">
      <c r="A386" s="144"/>
      <c r="B386" s="209">
        <v>100102</v>
      </c>
      <c r="C386" s="109"/>
      <c r="D386" s="183"/>
      <c r="E386" s="224"/>
      <c r="F386" s="211">
        <f>'[1]план 12.01.17'!$F$382</f>
        <v>9000</v>
      </c>
      <c r="G386" s="90"/>
      <c r="H386" s="184"/>
      <c r="J386" s="149"/>
      <c r="K386" s="149"/>
      <c r="L386" s="149"/>
      <c r="M386" s="149"/>
      <c r="N386" s="149"/>
      <c r="O386" s="149"/>
      <c r="P386" s="149"/>
      <c r="Q386" s="149"/>
      <c r="R386" s="149"/>
      <c r="S386" s="149"/>
      <c r="T386" s="149"/>
      <c r="U386" s="149"/>
      <c r="V386" s="149"/>
      <c r="W386" s="149"/>
      <c r="X386" s="149"/>
      <c r="Y386" s="149"/>
      <c r="Z386" s="149"/>
      <c r="AA386" s="149"/>
      <c r="AB386" s="149"/>
      <c r="AC386" s="149"/>
      <c r="AD386" s="149"/>
      <c r="AE386" s="149"/>
      <c r="AF386" s="149"/>
      <c r="AG386" s="149"/>
      <c r="AH386" s="149"/>
      <c r="AI386" s="149"/>
      <c r="AJ386" s="149"/>
      <c r="AK386" s="149"/>
      <c r="AL386" s="149"/>
      <c r="AM386" s="149"/>
      <c r="AN386" s="149"/>
      <c r="AO386" s="149"/>
      <c r="AP386" s="149"/>
      <c r="AQ386" s="149"/>
      <c r="AR386" s="149"/>
      <c r="AS386" s="149"/>
      <c r="AT386" s="149"/>
      <c r="AU386" s="149"/>
      <c r="AV386" s="149"/>
      <c r="AW386" s="149"/>
      <c r="AX386" s="149"/>
      <c r="AY386" s="149"/>
      <c r="AZ386" s="149"/>
      <c r="BA386" s="149"/>
      <c r="BB386" s="149"/>
      <c r="BC386" s="149"/>
      <c r="BD386" s="149"/>
      <c r="BE386" s="149"/>
      <c r="BF386" s="149"/>
      <c r="BG386" s="149"/>
      <c r="BH386" s="149"/>
      <c r="BI386" s="149"/>
      <c r="BJ386" s="149"/>
      <c r="BK386" s="149"/>
      <c r="BL386" s="149"/>
      <c r="BM386" s="149"/>
      <c r="BN386" s="149"/>
      <c r="BO386" s="149"/>
      <c r="BP386" s="149"/>
      <c r="BQ386" s="149"/>
      <c r="BR386" s="149"/>
      <c r="BS386" s="149"/>
      <c r="BT386" s="149"/>
      <c r="BU386" s="149"/>
      <c r="BV386" s="149"/>
      <c r="BW386" s="149"/>
      <c r="BX386" s="149"/>
      <c r="BY386" s="149"/>
      <c r="BZ386" s="149"/>
      <c r="CA386" s="149"/>
      <c r="CB386" s="149"/>
      <c r="CC386" s="149"/>
      <c r="CD386" s="149"/>
      <c r="CE386" s="149"/>
      <c r="CF386" s="149"/>
      <c r="CG386" s="149"/>
      <c r="CH386" s="149"/>
      <c r="CI386" s="149"/>
      <c r="CJ386" s="149"/>
      <c r="CK386" s="149"/>
      <c r="CL386" s="149"/>
      <c r="CM386" s="149"/>
      <c r="CN386" s="149"/>
      <c r="CO386" s="149"/>
      <c r="CP386" s="149"/>
      <c r="CQ386" s="149"/>
      <c r="CR386" s="149"/>
      <c r="CS386" s="149"/>
      <c r="CT386" s="149"/>
      <c r="CU386" s="149"/>
      <c r="CV386" s="149"/>
      <c r="CW386" s="149"/>
      <c r="CX386" s="149"/>
      <c r="CY386" s="149"/>
      <c r="CZ386" s="149"/>
      <c r="DA386" s="149"/>
      <c r="DB386" s="149"/>
      <c r="DC386" s="149"/>
      <c r="DD386" s="149"/>
      <c r="DE386" s="149"/>
      <c r="DF386" s="149"/>
      <c r="DG386" s="149"/>
      <c r="DH386" s="149"/>
      <c r="DI386" s="149"/>
      <c r="DJ386" s="149"/>
      <c r="DK386" s="149"/>
      <c r="DL386" s="149"/>
      <c r="DM386" s="149"/>
      <c r="DN386" s="149"/>
      <c r="DO386" s="149"/>
      <c r="DP386" s="149"/>
      <c r="DQ386" s="149"/>
      <c r="DR386" s="149"/>
      <c r="DS386" s="149"/>
      <c r="DT386" s="149"/>
      <c r="DU386" s="149"/>
      <c r="DV386" s="149"/>
      <c r="DW386" s="149"/>
      <c r="DX386" s="149"/>
      <c r="DY386" s="149"/>
      <c r="DZ386" s="149"/>
      <c r="EA386" s="149"/>
      <c r="EB386" s="149"/>
      <c r="EC386" s="149"/>
      <c r="ED386" s="149"/>
      <c r="EE386" s="149"/>
      <c r="EF386" s="149"/>
      <c r="EG386" s="149"/>
      <c r="EH386" s="149"/>
      <c r="EI386" s="149"/>
      <c r="EJ386" s="149"/>
      <c r="EK386" s="149"/>
      <c r="EL386" s="149"/>
      <c r="EM386" s="149"/>
      <c r="EN386" s="149"/>
      <c r="EO386" s="149"/>
      <c r="EP386" s="149"/>
      <c r="EQ386" s="149"/>
      <c r="ER386" s="149"/>
      <c r="ES386" s="149"/>
      <c r="ET386" s="149"/>
      <c r="EU386" s="149"/>
      <c r="EV386" s="149"/>
      <c r="EW386" s="149"/>
      <c r="EX386" s="149"/>
      <c r="EY386" s="149"/>
      <c r="EZ386" s="149"/>
      <c r="FA386" s="149"/>
      <c r="FB386" s="149"/>
      <c r="FC386" s="149"/>
      <c r="FD386" s="149"/>
      <c r="FE386" s="149"/>
      <c r="FF386" s="149"/>
      <c r="FG386" s="149"/>
      <c r="FH386" s="149"/>
      <c r="FI386" s="149"/>
      <c r="FJ386" s="149"/>
      <c r="FK386" s="149"/>
      <c r="FL386" s="149"/>
      <c r="FM386" s="149"/>
      <c r="FN386" s="149"/>
      <c r="FO386" s="149"/>
      <c r="FP386" s="149"/>
      <c r="FQ386" s="149"/>
      <c r="FR386" s="149"/>
      <c r="FS386" s="149"/>
      <c r="FT386" s="149"/>
      <c r="FU386" s="149"/>
      <c r="FV386" s="149"/>
      <c r="FW386" s="149"/>
      <c r="FX386" s="149"/>
      <c r="FY386" s="149"/>
      <c r="FZ386" s="149"/>
      <c r="GA386" s="149"/>
      <c r="GB386" s="149"/>
      <c r="GC386" s="149"/>
      <c r="GD386" s="149"/>
      <c r="GE386" s="149"/>
      <c r="GF386" s="149"/>
      <c r="GG386" s="149"/>
      <c r="GH386" s="149"/>
      <c r="GI386" s="149"/>
      <c r="GJ386" s="149"/>
      <c r="GK386" s="149"/>
      <c r="GL386" s="149"/>
      <c r="GM386" s="149"/>
      <c r="GN386" s="149"/>
      <c r="GO386" s="149"/>
      <c r="GP386" s="149"/>
      <c r="GQ386" s="149"/>
      <c r="GR386" s="149"/>
      <c r="GS386" s="149"/>
      <c r="GT386" s="149"/>
      <c r="GU386" s="149"/>
      <c r="GV386" s="149"/>
      <c r="GW386" s="149"/>
      <c r="GX386" s="149"/>
      <c r="GY386" s="149"/>
      <c r="GZ386" s="149"/>
      <c r="HA386" s="149"/>
      <c r="HB386" s="149"/>
      <c r="HC386" s="149"/>
      <c r="HD386" s="149"/>
      <c r="HE386" s="149"/>
      <c r="HF386" s="149"/>
      <c r="HG386" s="149"/>
      <c r="HH386" s="149"/>
      <c r="HI386" s="149"/>
      <c r="HJ386" s="149"/>
      <c r="HK386" s="149"/>
      <c r="HL386" s="149"/>
      <c r="HM386" s="149"/>
      <c r="HN386" s="149"/>
      <c r="HO386" s="149"/>
      <c r="HP386" s="149"/>
      <c r="HQ386" s="149"/>
      <c r="HR386" s="149"/>
      <c r="HS386" s="149"/>
      <c r="HT386" s="149"/>
      <c r="HU386" s="149"/>
      <c r="HV386" s="149"/>
      <c r="HW386" s="149"/>
      <c r="HX386" s="149"/>
      <c r="HY386" s="149"/>
      <c r="HZ386" s="149"/>
      <c r="IA386" s="149"/>
      <c r="IB386" s="149"/>
      <c r="IC386" s="149"/>
      <c r="ID386" s="149"/>
      <c r="IE386" s="149"/>
      <c r="IF386" s="149"/>
      <c r="IG386" s="149"/>
      <c r="IH386" s="149"/>
      <c r="II386" s="149"/>
      <c r="IJ386" s="149"/>
      <c r="IK386" s="149"/>
      <c r="IL386" s="149"/>
    </row>
    <row r="387" spans="1:246" s="185" customFormat="1" ht="30" customHeight="1">
      <c r="A387" s="144"/>
      <c r="B387" s="209">
        <v>100106</v>
      </c>
      <c r="C387" s="109"/>
      <c r="D387" s="183"/>
      <c r="E387" s="224"/>
      <c r="F387" s="211">
        <v>1090.8</v>
      </c>
      <c r="G387" s="90"/>
      <c r="H387" s="184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  <c r="T387" s="149"/>
      <c r="U387" s="149"/>
      <c r="V387" s="149"/>
      <c r="W387" s="149"/>
      <c r="X387" s="149"/>
      <c r="Y387" s="149"/>
      <c r="Z387" s="149"/>
      <c r="AA387" s="149"/>
      <c r="AB387" s="149"/>
      <c r="AC387" s="149"/>
      <c r="AD387" s="149"/>
      <c r="AE387" s="149"/>
      <c r="AF387" s="149"/>
      <c r="AG387" s="149"/>
      <c r="AH387" s="149"/>
      <c r="AI387" s="149"/>
      <c r="AJ387" s="149"/>
      <c r="AK387" s="149"/>
      <c r="AL387" s="149"/>
      <c r="AM387" s="149"/>
      <c r="AN387" s="149"/>
      <c r="AO387" s="149"/>
      <c r="AP387" s="149"/>
      <c r="AQ387" s="149"/>
      <c r="AR387" s="149"/>
      <c r="AS387" s="149"/>
      <c r="AT387" s="149"/>
      <c r="AU387" s="149"/>
      <c r="AV387" s="149"/>
      <c r="AW387" s="149"/>
      <c r="AX387" s="149"/>
      <c r="AY387" s="149"/>
      <c r="AZ387" s="149"/>
      <c r="BA387" s="149"/>
      <c r="BB387" s="149"/>
      <c r="BC387" s="149"/>
      <c r="BD387" s="149"/>
      <c r="BE387" s="149"/>
      <c r="BF387" s="149"/>
      <c r="BG387" s="149"/>
      <c r="BH387" s="149"/>
      <c r="BI387" s="149"/>
      <c r="BJ387" s="149"/>
      <c r="BK387" s="149"/>
      <c r="BL387" s="149"/>
      <c r="BM387" s="149"/>
      <c r="BN387" s="149"/>
      <c r="BO387" s="149"/>
      <c r="BP387" s="149"/>
      <c r="BQ387" s="149"/>
      <c r="BR387" s="149"/>
      <c r="BS387" s="149"/>
      <c r="BT387" s="149"/>
      <c r="BU387" s="149"/>
      <c r="BV387" s="149"/>
      <c r="BW387" s="149"/>
      <c r="BX387" s="149"/>
      <c r="BY387" s="149"/>
      <c r="BZ387" s="149"/>
      <c r="CA387" s="149"/>
      <c r="CB387" s="149"/>
      <c r="CC387" s="149"/>
      <c r="CD387" s="149"/>
      <c r="CE387" s="149"/>
      <c r="CF387" s="149"/>
      <c r="CG387" s="149"/>
      <c r="CH387" s="149"/>
      <c r="CI387" s="149"/>
      <c r="CJ387" s="149"/>
      <c r="CK387" s="149"/>
      <c r="CL387" s="149"/>
      <c r="CM387" s="149"/>
      <c r="CN387" s="149"/>
      <c r="CO387" s="149"/>
      <c r="CP387" s="149"/>
      <c r="CQ387" s="149"/>
      <c r="CR387" s="149"/>
      <c r="CS387" s="149"/>
      <c r="CT387" s="149"/>
      <c r="CU387" s="149"/>
      <c r="CV387" s="149"/>
      <c r="CW387" s="149"/>
      <c r="CX387" s="149"/>
      <c r="CY387" s="149"/>
      <c r="CZ387" s="149"/>
      <c r="DA387" s="149"/>
      <c r="DB387" s="149"/>
      <c r="DC387" s="149"/>
      <c r="DD387" s="149"/>
      <c r="DE387" s="149"/>
      <c r="DF387" s="149"/>
      <c r="DG387" s="149"/>
      <c r="DH387" s="149"/>
      <c r="DI387" s="149"/>
      <c r="DJ387" s="149"/>
      <c r="DK387" s="149"/>
      <c r="DL387" s="149"/>
      <c r="DM387" s="149"/>
      <c r="DN387" s="149"/>
      <c r="DO387" s="149"/>
      <c r="DP387" s="149"/>
      <c r="DQ387" s="149"/>
      <c r="DR387" s="149"/>
      <c r="DS387" s="149"/>
      <c r="DT387" s="149"/>
      <c r="DU387" s="149"/>
      <c r="DV387" s="149"/>
      <c r="DW387" s="149"/>
      <c r="DX387" s="149"/>
      <c r="DY387" s="149"/>
      <c r="DZ387" s="149"/>
      <c r="EA387" s="149"/>
      <c r="EB387" s="149"/>
      <c r="EC387" s="149"/>
      <c r="ED387" s="149"/>
      <c r="EE387" s="149"/>
      <c r="EF387" s="149"/>
      <c r="EG387" s="149"/>
      <c r="EH387" s="149"/>
      <c r="EI387" s="149"/>
      <c r="EJ387" s="149"/>
      <c r="EK387" s="149"/>
      <c r="EL387" s="149"/>
      <c r="EM387" s="149"/>
      <c r="EN387" s="149"/>
      <c r="EO387" s="149"/>
      <c r="EP387" s="149"/>
      <c r="EQ387" s="149"/>
      <c r="ER387" s="149"/>
      <c r="ES387" s="149"/>
      <c r="ET387" s="149"/>
      <c r="EU387" s="149"/>
      <c r="EV387" s="149"/>
      <c r="EW387" s="149"/>
      <c r="EX387" s="149"/>
      <c r="EY387" s="149"/>
      <c r="EZ387" s="149"/>
      <c r="FA387" s="149"/>
      <c r="FB387" s="149"/>
      <c r="FC387" s="149"/>
      <c r="FD387" s="149"/>
      <c r="FE387" s="149"/>
      <c r="FF387" s="149"/>
      <c r="FG387" s="149"/>
      <c r="FH387" s="149"/>
      <c r="FI387" s="149"/>
      <c r="FJ387" s="149"/>
      <c r="FK387" s="149"/>
      <c r="FL387" s="149"/>
      <c r="FM387" s="149"/>
      <c r="FN387" s="149"/>
      <c r="FO387" s="149"/>
      <c r="FP387" s="149"/>
      <c r="FQ387" s="149"/>
      <c r="FR387" s="149"/>
      <c r="FS387" s="149"/>
      <c r="FT387" s="149"/>
      <c r="FU387" s="149"/>
      <c r="FV387" s="149"/>
      <c r="FW387" s="149"/>
      <c r="FX387" s="149"/>
      <c r="FY387" s="149"/>
      <c r="FZ387" s="149"/>
      <c r="GA387" s="149"/>
      <c r="GB387" s="149"/>
      <c r="GC387" s="149"/>
      <c r="GD387" s="149"/>
      <c r="GE387" s="149"/>
      <c r="GF387" s="149"/>
      <c r="GG387" s="149"/>
      <c r="GH387" s="149"/>
      <c r="GI387" s="149"/>
      <c r="GJ387" s="149"/>
      <c r="GK387" s="149"/>
      <c r="GL387" s="149"/>
      <c r="GM387" s="149"/>
      <c r="GN387" s="149"/>
      <c r="GO387" s="149"/>
      <c r="GP387" s="149"/>
      <c r="GQ387" s="149"/>
      <c r="GR387" s="149"/>
      <c r="GS387" s="149"/>
      <c r="GT387" s="149"/>
      <c r="GU387" s="149"/>
      <c r="GV387" s="149"/>
      <c r="GW387" s="149"/>
      <c r="GX387" s="149"/>
      <c r="GY387" s="149"/>
      <c r="GZ387" s="149"/>
      <c r="HA387" s="149"/>
      <c r="HB387" s="149"/>
      <c r="HC387" s="149"/>
      <c r="HD387" s="149"/>
      <c r="HE387" s="149"/>
      <c r="HF387" s="149"/>
      <c r="HG387" s="149"/>
      <c r="HH387" s="149"/>
      <c r="HI387" s="149"/>
      <c r="HJ387" s="149"/>
      <c r="HK387" s="149"/>
      <c r="HL387" s="149"/>
      <c r="HM387" s="149"/>
      <c r="HN387" s="149"/>
      <c r="HO387" s="149"/>
      <c r="HP387" s="149"/>
      <c r="HQ387" s="149"/>
      <c r="HR387" s="149"/>
      <c r="HS387" s="149"/>
      <c r="HT387" s="149"/>
      <c r="HU387" s="149"/>
      <c r="HV387" s="149"/>
      <c r="HW387" s="149"/>
      <c r="HX387" s="149"/>
      <c r="HY387" s="149"/>
      <c r="HZ387" s="149"/>
      <c r="IA387" s="149"/>
      <c r="IB387" s="149"/>
      <c r="IC387" s="149"/>
      <c r="ID387" s="149"/>
      <c r="IE387" s="149"/>
      <c r="IF387" s="149"/>
      <c r="IG387" s="149"/>
      <c r="IH387" s="149"/>
      <c r="II387" s="149"/>
      <c r="IJ387" s="149"/>
      <c r="IK387" s="149"/>
      <c r="IL387" s="149"/>
    </row>
    <row r="388" spans="1:8" ht="30" customHeight="1">
      <c r="A388" s="270" t="s">
        <v>976</v>
      </c>
      <c r="B388" s="271"/>
      <c r="C388" s="271"/>
      <c r="D388" s="225"/>
      <c r="E388" s="225"/>
      <c r="F388" s="225"/>
      <c r="G388" s="225"/>
      <c r="H388" s="91"/>
    </row>
    <row r="389" spans="1:8" ht="30" customHeight="1">
      <c r="A389" s="190" t="s">
        <v>141</v>
      </c>
      <c r="B389" s="88" t="s">
        <v>142</v>
      </c>
      <c r="C389" s="88" t="s">
        <v>143</v>
      </c>
      <c r="D389" s="87" t="s">
        <v>304</v>
      </c>
      <c r="E389" s="88" t="s">
        <v>211</v>
      </c>
      <c r="F389" s="79" t="s">
        <v>145</v>
      </c>
      <c r="G389" s="120"/>
      <c r="H389" s="91"/>
    </row>
    <row r="390" spans="1:8" ht="35.25" customHeight="1">
      <c r="A390" s="226">
        <v>1</v>
      </c>
      <c r="B390" s="87" t="s">
        <v>237</v>
      </c>
      <c r="C390" s="84" t="s">
        <v>111</v>
      </c>
      <c r="D390" s="84" t="s">
        <v>635</v>
      </c>
      <c r="E390" s="84">
        <v>125</v>
      </c>
      <c r="F390" s="113">
        <v>17.275</v>
      </c>
      <c r="G390" s="89" t="s">
        <v>606</v>
      </c>
      <c r="H390" s="91" t="s">
        <v>619</v>
      </c>
    </row>
    <row r="391" spans="1:8" ht="30" customHeight="1">
      <c r="A391" s="223">
        <f>A390+1</f>
        <v>2</v>
      </c>
      <c r="B391" s="87" t="s">
        <v>214</v>
      </c>
      <c r="C391" s="84" t="s">
        <v>66</v>
      </c>
      <c r="D391" s="87" t="s">
        <v>585</v>
      </c>
      <c r="E391" s="84">
        <v>60</v>
      </c>
      <c r="F391" s="80">
        <f>250-17.275</f>
        <v>232.725</v>
      </c>
      <c r="G391" s="89" t="s">
        <v>934</v>
      </c>
      <c r="H391" s="91" t="s">
        <v>944</v>
      </c>
    </row>
    <row r="392" spans="1:8" ht="41.25" customHeight="1">
      <c r="A392" s="214">
        <f>A391+1</f>
        <v>3</v>
      </c>
      <c r="B392" s="87" t="s">
        <v>159</v>
      </c>
      <c r="C392" s="84" t="s">
        <v>116</v>
      </c>
      <c r="D392" s="87" t="s">
        <v>158</v>
      </c>
      <c r="E392" s="84">
        <v>186</v>
      </c>
      <c r="F392" s="80">
        <v>170</v>
      </c>
      <c r="G392" s="89" t="s">
        <v>934</v>
      </c>
      <c r="H392" s="91" t="s">
        <v>932</v>
      </c>
    </row>
    <row r="393" spans="1:246" s="185" customFormat="1" ht="30" customHeight="1">
      <c r="A393" s="144"/>
      <c r="B393" s="209" t="s">
        <v>166</v>
      </c>
      <c r="C393" s="109"/>
      <c r="D393" s="183"/>
      <c r="E393" s="210"/>
      <c r="F393" s="211">
        <f>SUM(F390:F392)</f>
        <v>420</v>
      </c>
      <c r="G393" s="90"/>
      <c r="H393" s="184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  <c r="T393" s="149"/>
      <c r="U393" s="149"/>
      <c r="V393" s="149"/>
      <c r="W393" s="149"/>
      <c r="X393" s="149"/>
      <c r="Y393" s="149"/>
      <c r="Z393" s="149"/>
      <c r="AA393" s="149"/>
      <c r="AB393" s="149"/>
      <c r="AC393" s="149"/>
      <c r="AD393" s="149"/>
      <c r="AE393" s="149"/>
      <c r="AF393" s="149"/>
      <c r="AG393" s="149"/>
      <c r="AH393" s="149"/>
      <c r="AI393" s="149"/>
      <c r="AJ393" s="149"/>
      <c r="AK393" s="149"/>
      <c r="AL393" s="149"/>
      <c r="AM393" s="149"/>
      <c r="AN393" s="149"/>
      <c r="AO393" s="149"/>
      <c r="AP393" s="149"/>
      <c r="AQ393" s="149"/>
      <c r="AR393" s="149"/>
      <c r="AS393" s="149"/>
      <c r="AT393" s="149"/>
      <c r="AU393" s="149"/>
      <c r="AV393" s="149"/>
      <c r="AW393" s="149"/>
      <c r="AX393" s="149"/>
      <c r="AY393" s="149"/>
      <c r="AZ393" s="149"/>
      <c r="BA393" s="149"/>
      <c r="BB393" s="149"/>
      <c r="BC393" s="149"/>
      <c r="BD393" s="149"/>
      <c r="BE393" s="149"/>
      <c r="BF393" s="149"/>
      <c r="BG393" s="149"/>
      <c r="BH393" s="149"/>
      <c r="BI393" s="149"/>
      <c r="BJ393" s="149"/>
      <c r="BK393" s="149"/>
      <c r="BL393" s="149"/>
      <c r="BM393" s="149"/>
      <c r="BN393" s="149"/>
      <c r="BO393" s="149"/>
      <c r="BP393" s="149"/>
      <c r="BQ393" s="149"/>
      <c r="BR393" s="149"/>
      <c r="BS393" s="149"/>
      <c r="BT393" s="149"/>
      <c r="BU393" s="149"/>
      <c r="BV393" s="149"/>
      <c r="BW393" s="149"/>
      <c r="BX393" s="149"/>
      <c r="BY393" s="149"/>
      <c r="BZ393" s="149"/>
      <c r="CA393" s="149"/>
      <c r="CB393" s="149"/>
      <c r="CC393" s="149"/>
      <c r="CD393" s="149"/>
      <c r="CE393" s="149"/>
      <c r="CF393" s="149"/>
      <c r="CG393" s="149"/>
      <c r="CH393" s="149"/>
      <c r="CI393" s="149"/>
      <c r="CJ393" s="149"/>
      <c r="CK393" s="149"/>
      <c r="CL393" s="149"/>
      <c r="CM393" s="149"/>
      <c r="CN393" s="149"/>
      <c r="CO393" s="149"/>
      <c r="CP393" s="149"/>
      <c r="CQ393" s="149"/>
      <c r="CR393" s="149"/>
      <c r="CS393" s="149"/>
      <c r="CT393" s="149"/>
      <c r="CU393" s="149"/>
      <c r="CV393" s="149"/>
      <c r="CW393" s="149"/>
      <c r="CX393" s="149"/>
      <c r="CY393" s="149"/>
      <c r="CZ393" s="149"/>
      <c r="DA393" s="149"/>
      <c r="DB393" s="149"/>
      <c r="DC393" s="149"/>
      <c r="DD393" s="149"/>
      <c r="DE393" s="149"/>
      <c r="DF393" s="149"/>
      <c r="DG393" s="149"/>
      <c r="DH393" s="149"/>
      <c r="DI393" s="149"/>
      <c r="DJ393" s="149"/>
      <c r="DK393" s="149"/>
      <c r="DL393" s="149"/>
      <c r="DM393" s="149"/>
      <c r="DN393" s="149"/>
      <c r="DO393" s="149"/>
      <c r="DP393" s="149"/>
      <c r="DQ393" s="149"/>
      <c r="DR393" s="149"/>
      <c r="DS393" s="149"/>
      <c r="DT393" s="149"/>
      <c r="DU393" s="149"/>
      <c r="DV393" s="149"/>
      <c r="DW393" s="149"/>
      <c r="DX393" s="149"/>
      <c r="DY393" s="149"/>
      <c r="DZ393" s="149"/>
      <c r="EA393" s="149"/>
      <c r="EB393" s="149"/>
      <c r="EC393" s="149"/>
      <c r="ED393" s="149"/>
      <c r="EE393" s="149"/>
      <c r="EF393" s="149"/>
      <c r="EG393" s="149"/>
      <c r="EH393" s="149"/>
      <c r="EI393" s="149"/>
      <c r="EJ393" s="149"/>
      <c r="EK393" s="149"/>
      <c r="EL393" s="149"/>
      <c r="EM393" s="149"/>
      <c r="EN393" s="149"/>
      <c r="EO393" s="149"/>
      <c r="EP393" s="149"/>
      <c r="EQ393" s="149"/>
      <c r="ER393" s="149"/>
      <c r="ES393" s="149"/>
      <c r="ET393" s="149"/>
      <c r="EU393" s="149"/>
      <c r="EV393" s="149"/>
      <c r="EW393" s="149"/>
      <c r="EX393" s="149"/>
      <c r="EY393" s="149"/>
      <c r="EZ393" s="149"/>
      <c r="FA393" s="149"/>
      <c r="FB393" s="149"/>
      <c r="FC393" s="149"/>
      <c r="FD393" s="149"/>
      <c r="FE393" s="149"/>
      <c r="FF393" s="149"/>
      <c r="FG393" s="149"/>
      <c r="FH393" s="149"/>
      <c r="FI393" s="149"/>
      <c r="FJ393" s="149"/>
      <c r="FK393" s="149"/>
      <c r="FL393" s="149"/>
      <c r="FM393" s="149"/>
      <c r="FN393" s="149"/>
      <c r="FO393" s="149"/>
      <c r="FP393" s="149"/>
      <c r="FQ393" s="149"/>
      <c r="FR393" s="149"/>
      <c r="FS393" s="149"/>
      <c r="FT393" s="149"/>
      <c r="FU393" s="149"/>
      <c r="FV393" s="149"/>
      <c r="FW393" s="149"/>
      <c r="FX393" s="149"/>
      <c r="FY393" s="149"/>
      <c r="FZ393" s="149"/>
      <c r="GA393" s="149"/>
      <c r="GB393" s="149"/>
      <c r="GC393" s="149"/>
      <c r="GD393" s="149"/>
      <c r="GE393" s="149"/>
      <c r="GF393" s="149"/>
      <c r="GG393" s="149"/>
      <c r="GH393" s="149"/>
      <c r="GI393" s="149"/>
      <c r="GJ393" s="149"/>
      <c r="GK393" s="149"/>
      <c r="GL393" s="149"/>
      <c r="GM393" s="149"/>
      <c r="GN393" s="149"/>
      <c r="GO393" s="149"/>
      <c r="GP393" s="149"/>
      <c r="GQ393" s="149"/>
      <c r="GR393" s="149"/>
      <c r="GS393" s="149"/>
      <c r="GT393" s="149"/>
      <c r="GU393" s="149"/>
      <c r="GV393" s="149"/>
      <c r="GW393" s="149"/>
      <c r="GX393" s="149"/>
      <c r="GY393" s="149"/>
      <c r="GZ393" s="149"/>
      <c r="HA393" s="149"/>
      <c r="HB393" s="149"/>
      <c r="HC393" s="149"/>
      <c r="HD393" s="149"/>
      <c r="HE393" s="149"/>
      <c r="HF393" s="149"/>
      <c r="HG393" s="149"/>
      <c r="HH393" s="149"/>
      <c r="HI393" s="149"/>
      <c r="HJ393" s="149"/>
      <c r="HK393" s="149"/>
      <c r="HL393" s="149"/>
      <c r="HM393" s="149"/>
      <c r="HN393" s="149"/>
      <c r="HO393" s="149"/>
      <c r="HP393" s="149"/>
      <c r="HQ393" s="149"/>
      <c r="HR393" s="149"/>
      <c r="HS393" s="149"/>
      <c r="HT393" s="149"/>
      <c r="HU393" s="149"/>
      <c r="HV393" s="149"/>
      <c r="HW393" s="149"/>
      <c r="HX393" s="149"/>
      <c r="HY393" s="149"/>
      <c r="HZ393" s="149"/>
      <c r="IA393" s="149"/>
      <c r="IB393" s="149"/>
      <c r="IC393" s="149"/>
      <c r="ID393" s="149"/>
      <c r="IE393" s="149"/>
      <c r="IF393" s="149"/>
      <c r="IG393" s="149"/>
      <c r="IH393" s="149"/>
      <c r="II393" s="149"/>
      <c r="IJ393" s="149"/>
      <c r="IK393" s="149"/>
      <c r="IL393" s="149"/>
    </row>
    <row r="394" spans="1:246" s="185" customFormat="1" ht="30" customHeight="1">
      <c r="A394" s="144"/>
      <c r="B394" s="209"/>
      <c r="C394" s="109"/>
      <c r="D394" s="183"/>
      <c r="E394" s="210"/>
      <c r="F394" s="211"/>
      <c r="G394" s="90"/>
      <c r="H394" s="184"/>
      <c r="J394" s="149"/>
      <c r="K394" s="149"/>
      <c r="L394" s="149"/>
      <c r="M394" s="149"/>
      <c r="N394" s="149"/>
      <c r="O394" s="149"/>
      <c r="P394" s="149"/>
      <c r="Q394" s="149"/>
      <c r="R394" s="149"/>
      <c r="S394" s="149"/>
      <c r="T394" s="149"/>
      <c r="U394" s="149"/>
      <c r="V394" s="149"/>
      <c r="W394" s="149"/>
      <c r="X394" s="149"/>
      <c r="Y394" s="149"/>
      <c r="Z394" s="149"/>
      <c r="AA394" s="149"/>
      <c r="AB394" s="149"/>
      <c r="AC394" s="149"/>
      <c r="AD394" s="149"/>
      <c r="AE394" s="149"/>
      <c r="AF394" s="149"/>
      <c r="AG394" s="149"/>
      <c r="AH394" s="149"/>
      <c r="AI394" s="149"/>
      <c r="AJ394" s="149"/>
      <c r="AK394" s="149"/>
      <c r="AL394" s="149"/>
      <c r="AM394" s="149"/>
      <c r="AN394" s="149"/>
      <c r="AO394" s="149"/>
      <c r="AP394" s="149"/>
      <c r="AQ394" s="149"/>
      <c r="AR394" s="149"/>
      <c r="AS394" s="149"/>
      <c r="AT394" s="149"/>
      <c r="AU394" s="149"/>
      <c r="AV394" s="149"/>
      <c r="AW394" s="149"/>
      <c r="AX394" s="149"/>
      <c r="AY394" s="149"/>
      <c r="AZ394" s="149"/>
      <c r="BA394" s="149"/>
      <c r="BB394" s="149"/>
      <c r="BC394" s="149"/>
      <c r="BD394" s="149"/>
      <c r="BE394" s="149"/>
      <c r="BF394" s="149"/>
      <c r="BG394" s="149"/>
      <c r="BH394" s="149"/>
      <c r="BI394" s="149"/>
      <c r="BJ394" s="149"/>
      <c r="BK394" s="149"/>
      <c r="BL394" s="149"/>
      <c r="BM394" s="149"/>
      <c r="BN394" s="149"/>
      <c r="BO394" s="149"/>
      <c r="BP394" s="149"/>
      <c r="BQ394" s="149"/>
      <c r="BR394" s="149"/>
      <c r="BS394" s="149"/>
      <c r="BT394" s="149"/>
      <c r="BU394" s="149"/>
      <c r="BV394" s="149"/>
      <c r="BW394" s="149"/>
      <c r="BX394" s="149"/>
      <c r="BY394" s="149"/>
      <c r="BZ394" s="149"/>
      <c r="CA394" s="149"/>
      <c r="CB394" s="149"/>
      <c r="CC394" s="149"/>
      <c r="CD394" s="149"/>
      <c r="CE394" s="149"/>
      <c r="CF394" s="149"/>
      <c r="CG394" s="149"/>
      <c r="CH394" s="149"/>
      <c r="CI394" s="149"/>
      <c r="CJ394" s="149"/>
      <c r="CK394" s="149"/>
      <c r="CL394" s="149"/>
      <c r="CM394" s="149"/>
      <c r="CN394" s="149"/>
      <c r="CO394" s="149"/>
      <c r="CP394" s="149"/>
      <c r="CQ394" s="149"/>
      <c r="CR394" s="149"/>
      <c r="CS394" s="149"/>
      <c r="CT394" s="149"/>
      <c r="CU394" s="149"/>
      <c r="CV394" s="149"/>
      <c r="CW394" s="149"/>
      <c r="CX394" s="149"/>
      <c r="CY394" s="149"/>
      <c r="CZ394" s="149"/>
      <c r="DA394" s="149"/>
      <c r="DB394" s="149"/>
      <c r="DC394" s="149"/>
      <c r="DD394" s="149"/>
      <c r="DE394" s="149"/>
      <c r="DF394" s="149"/>
      <c r="DG394" s="149"/>
      <c r="DH394" s="149"/>
      <c r="DI394" s="149"/>
      <c r="DJ394" s="149"/>
      <c r="DK394" s="149"/>
      <c r="DL394" s="149"/>
      <c r="DM394" s="149"/>
      <c r="DN394" s="149"/>
      <c r="DO394" s="149"/>
      <c r="DP394" s="149"/>
      <c r="DQ394" s="149"/>
      <c r="DR394" s="149"/>
      <c r="DS394" s="149"/>
      <c r="DT394" s="149"/>
      <c r="DU394" s="149"/>
      <c r="DV394" s="149"/>
      <c r="DW394" s="149"/>
      <c r="DX394" s="149"/>
      <c r="DY394" s="149"/>
      <c r="DZ394" s="149"/>
      <c r="EA394" s="149"/>
      <c r="EB394" s="149"/>
      <c r="EC394" s="149"/>
      <c r="ED394" s="149"/>
      <c r="EE394" s="149"/>
      <c r="EF394" s="149"/>
      <c r="EG394" s="149"/>
      <c r="EH394" s="149"/>
      <c r="EI394" s="149"/>
      <c r="EJ394" s="149"/>
      <c r="EK394" s="149"/>
      <c r="EL394" s="149"/>
      <c r="EM394" s="149"/>
      <c r="EN394" s="149"/>
      <c r="EO394" s="149"/>
      <c r="EP394" s="149"/>
      <c r="EQ394" s="149"/>
      <c r="ER394" s="149"/>
      <c r="ES394" s="149"/>
      <c r="ET394" s="149"/>
      <c r="EU394" s="149"/>
      <c r="EV394" s="149"/>
      <c r="EW394" s="149"/>
      <c r="EX394" s="149"/>
      <c r="EY394" s="149"/>
      <c r="EZ394" s="149"/>
      <c r="FA394" s="149"/>
      <c r="FB394" s="149"/>
      <c r="FC394" s="149"/>
      <c r="FD394" s="149"/>
      <c r="FE394" s="149"/>
      <c r="FF394" s="149"/>
      <c r="FG394" s="149"/>
      <c r="FH394" s="149"/>
      <c r="FI394" s="149"/>
      <c r="FJ394" s="149"/>
      <c r="FK394" s="149"/>
      <c r="FL394" s="149"/>
      <c r="FM394" s="149"/>
      <c r="FN394" s="149"/>
      <c r="FO394" s="149"/>
      <c r="FP394" s="149"/>
      <c r="FQ394" s="149"/>
      <c r="FR394" s="149"/>
      <c r="FS394" s="149"/>
      <c r="FT394" s="149"/>
      <c r="FU394" s="149"/>
      <c r="FV394" s="149"/>
      <c r="FW394" s="149"/>
      <c r="FX394" s="149"/>
      <c r="FY394" s="149"/>
      <c r="FZ394" s="149"/>
      <c r="GA394" s="149"/>
      <c r="GB394" s="149"/>
      <c r="GC394" s="149"/>
      <c r="GD394" s="149"/>
      <c r="GE394" s="149"/>
      <c r="GF394" s="149"/>
      <c r="GG394" s="149"/>
      <c r="GH394" s="149"/>
      <c r="GI394" s="149"/>
      <c r="GJ394" s="149"/>
      <c r="GK394" s="149"/>
      <c r="GL394" s="149"/>
      <c r="GM394" s="149"/>
      <c r="GN394" s="149"/>
      <c r="GO394" s="149"/>
      <c r="GP394" s="149"/>
      <c r="GQ394" s="149"/>
      <c r="GR394" s="149"/>
      <c r="GS394" s="149"/>
      <c r="GT394" s="149"/>
      <c r="GU394" s="149"/>
      <c r="GV394" s="149"/>
      <c r="GW394" s="149"/>
      <c r="GX394" s="149"/>
      <c r="GY394" s="149"/>
      <c r="GZ394" s="149"/>
      <c r="HA394" s="149"/>
      <c r="HB394" s="149"/>
      <c r="HC394" s="149"/>
      <c r="HD394" s="149"/>
      <c r="HE394" s="149"/>
      <c r="HF394" s="149"/>
      <c r="HG394" s="149"/>
      <c r="HH394" s="149"/>
      <c r="HI394" s="149"/>
      <c r="HJ394" s="149"/>
      <c r="HK394" s="149"/>
      <c r="HL394" s="149"/>
      <c r="HM394" s="149"/>
      <c r="HN394" s="149"/>
      <c r="HO394" s="149"/>
      <c r="HP394" s="149"/>
      <c r="HQ394" s="149"/>
      <c r="HR394" s="149"/>
      <c r="HS394" s="149"/>
      <c r="HT394" s="149"/>
      <c r="HU394" s="149"/>
      <c r="HV394" s="149"/>
      <c r="HW394" s="149"/>
      <c r="HX394" s="149"/>
      <c r="HY394" s="149"/>
      <c r="HZ394" s="149"/>
      <c r="IA394" s="149"/>
      <c r="IB394" s="149"/>
      <c r="IC394" s="149"/>
      <c r="ID394" s="149"/>
      <c r="IE394" s="149"/>
      <c r="IF394" s="149"/>
      <c r="IG394" s="149"/>
      <c r="IH394" s="149"/>
      <c r="II394" s="149"/>
      <c r="IJ394" s="149"/>
      <c r="IK394" s="149"/>
      <c r="IL394" s="149"/>
    </row>
    <row r="395" spans="1:246" s="185" customFormat="1" ht="30" customHeight="1">
      <c r="A395" s="280" t="s">
        <v>586</v>
      </c>
      <c r="B395" s="281"/>
      <c r="C395" s="281"/>
      <c r="D395" s="227"/>
      <c r="E395" s="227"/>
      <c r="F395" s="227"/>
      <c r="G395" s="227"/>
      <c r="H395" s="184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  <c r="T395" s="149"/>
      <c r="U395" s="149"/>
      <c r="V395" s="149"/>
      <c r="W395" s="149"/>
      <c r="X395" s="149"/>
      <c r="Y395" s="149"/>
      <c r="Z395" s="149"/>
      <c r="AA395" s="149"/>
      <c r="AB395" s="149"/>
      <c r="AC395" s="149"/>
      <c r="AD395" s="149"/>
      <c r="AE395" s="149"/>
      <c r="AF395" s="149"/>
      <c r="AG395" s="149"/>
      <c r="AH395" s="149"/>
      <c r="AI395" s="149"/>
      <c r="AJ395" s="149"/>
      <c r="AK395" s="149"/>
      <c r="AL395" s="149"/>
      <c r="AM395" s="149"/>
      <c r="AN395" s="149"/>
      <c r="AO395" s="149"/>
      <c r="AP395" s="149"/>
      <c r="AQ395" s="149"/>
      <c r="AR395" s="149"/>
      <c r="AS395" s="149"/>
      <c r="AT395" s="149"/>
      <c r="AU395" s="149"/>
      <c r="AV395" s="149"/>
      <c r="AW395" s="149"/>
      <c r="AX395" s="149"/>
      <c r="AY395" s="149"/>
      <c r="AZ395" s="149"/>
      <c r="BA395" s="149"/>
      <c r="BB395" s="149"/>
      <c r="BC395" s="149"/>
      <c r="BD395" s="149"/>
      <c r="BE395" s="149"/>
      <c r="BF395" s="149"/>
      <c r="BG395" s="149"/>
      <c r="BH395" s="149"/>
      <c r="BI395" s="149"/>
      <c r="BJ395" s="149"/>
      <c r="BK395" s="149"/>
      <c r="BL395" s="149"/>
      <c r="BM395" s="149"/>
      <c r="BN395" s="149"/>
      <c r="BO395" s="149"/>
      <c r="BP395" s="149"/>
      <c r="BQ395" s="149"/>
      <c r="BR395" s="149"/>
      <c r="BS395" s="149"/>
      <c r="BT395" s="149"/>
      <c r="BU395" s="149"/>
      <c r="BV395" s="149"/>
      <c r="BW395" s="149"/>
      <c r="BX395" s="149"/>
      <c r="BY395" s="149"/>
      <c r="BZ395" s="149"/>
      <c r="CA395" s="149"/>
      <c r="CB395" s="149"/>
      <c r="CC395" s="149"/>
      <c r="CD395" s="149"/>
      <c r="CE395" s="149"/>
      <c r="CF395" s="149"/>
      <c r="CG395" s="149"/>
      <c r="CH395" s="149"/>
      <c r="CI395" s="149"/>
      <c r="CJ395" s="149"/>
      <c r="CK395" s="149"/>
      <c r="CL395" s="149"/>
      <c r="CM395" s="149"/>
      <c r="CN395" s="149"/>
      <c r="CO395" s="149"/>
      <c r="CP395" s="149"/>
      <c r="CQ395" s="149"/>
      <c r="CR395" s="149"/>
      <c r="CS395" s="149"/>
      <c r="CT395" s="149"/>
      <c r="CU395" s="149"/>
      <c r="CV395" s="149"/>
      <c r="CW395" s="149"/>
      <c r="CX395" s="149"/>
      <c r="CY395" s="149"/>
      <c r="CZ395" s="149"/>
      <c r="DA395" s="149"/>
      <c r="DB395" s="149"/>
      <c r="DC395" s="149"/>
      <c r="DD395" s="149"/>
      <c r="DE395" s="149"/>
      <c r="DF395" s="149"/>
      <c r="DG395" s="149"/>
      <c r="DH395" s="149"/>
      <c r="DI395" s="149"/>
      <c r="DJ395" s="149"/>
      <c r="DK395" s="149"/>
      <c r="DL395" s="149"/>
      <c r="DM395" s="149"/>
      <c r="DN395" s="149"/>
      <c r="DO395" s="149"/>
      <c r="DP395" s="149"/>
      <c r="DQ395" s="149"/>
      <c r="DR395" s="149"/>
      <c r="DS395" s="149"/>
      <c r="DT395" s="149"/>
      <c r="DU395" s="149"/>
      <c r="DV395" s="149"/>
      <c r="DW395" s="149"/>
      <c r="DX395" s="149"/>
      <c r="DY395" s="149"/>
      <c r="DZ395" s="149"/>
      <c r="EA395" s="149"/>
      <c r="EB395" s="149"/>
      <c r="EC395" s="149"/>
      <c r="ED395" s="149"/>
      <c r="EE395" s="149"/>
      <c r="EF395" s="149"/>
      <c r="EG395" s="149"/>
      <c r="EH395" s="149"/>
      <c r="EI395" s="149"/>
      <c r="EJ395" s="149"/>
      <c r="EK395" s="149"/>
      <c r="EL395" s="149"/>
      <c r="EM395" s="149"/>
      <c r="EN395" s="149"/>
      <c r="EO395" s="149"/>
      <c r="EP395" s="149"/>
      <c r="EQ395" s="149"/>
      <c r="ER395" s="149"/>
      <c r="ES395" s="149"/>
      <c r="ET395" s="149"/>
      <c r="EU395" s="149"/>
      <c r="EV395" s="149"/>
      <c r="EW395" s="149"/>
      <c r="EX395" s="149"/>
      <c r="EY395" s="149"/>
      <c r="EZ395" s="149"/>
      <c r="FA395" s="149"/>
      <c r="FB395" s="149"/>
      <c r="FC395" s="149"/>
      <c r="FD395" s="149"/>
      <c r="FE395" s="149"/>
      <c r="FF395" s="149"/>
      <c r="FG395" s="149"/>
      <c r="FH395" s="149"/>
      <c r="FI395" s="149"/>
      <c r="FJ395" s="149"/>
      <c r="FK395" s="149"/>
      <c r="FL395" s="149"/>
      <c r="FM395" s="149"/>
      <c r="FN395" s="149"/>
      <c r="FO395" s="149"/>
      <c r="FP395" s="149"/>
      <c r="FQ395" s="149"/>
      <c r="FR395" s="149"/>
      <c r="FS395" s="149"/>
      <c r="FT395" s="149"/>
      <c r="FU395" s="149"/>
      <c r="FV395" s="149"/>
      <c r="FW395" s="149"/>
      <c r="FX395" s="149"/>
      <c r="FY395" s="149"/>
      <c r="FZ395" s="149"/>
      <c r="GA395" s="149"/>
      <c r="GB395" s="149"/>
      <c r="GC395" s="149"/>
      <c r="GD395" s="149"/>
      <c r="GE395" s="149"/>
      <c r="GF395" s="149"/>
      <c r="GG395" s="149"/>
      <c r="GH395" s="149"/>
      <c r="GI395" s="149"/>
      <c r="GJ395" s="149"/>
      <c r="GK395" s="149"/>
      <c r="GL395" s="149"/>
      <c r="GM395" s="149"/>
      <c r="GN395" s="149"/>
      <c r="GO395" s="149"/>
      <c r="GP395" s="149"/>
      <c r="GQ395" s="149"/>
      <c r="GR395" s="149"/>
      <c r="GS395" s="149"/>
      <c r="GT395" s="149"/>
      <c r="GU395" s="149"/>
      <c r="GV395" s="149"/>
      <c r="GW395" s="149"/>
      <c r="GX395" s="149"/>
      <c r="GY395" s="149"/>
      <c r="GZ395" s="149"/>
      <c r="HA395" s="149"/>
      <c r="HB395" s="149"/>
      <c r="HC395" s="149"/>
      <c r="HD395" s="149"/>
      <c r="HE395" s="149"/>
      <c r="HF395" s="149"/>
      <c r="HG395" s="149"/>
      <c r="HH395" s="149"/>
      <c r="HI395" s="149"/>
      <c r="HJ395" s="149"/>
      <c r="HK395" s="149"/>
      <c r="HL395" s="149"/>
      <c r="HM395" s="149"/>
      <c r="HN395" s="149"/>
      <c r="HO395" s="149"/>
      <c r="HP395" s="149"/>
      <c r="HQ395" s="149"/>
      <c r="HR395" s="149"/>
      <c r="HS395" s="149"/>
      <c r="HT395" s="149"/>
      <c r="HU395" s="149"/>
      <c r="HV395" s="149"/>
      <c r="HW395" s="149"/>
      <c r="HX395" s="149"/>
      <c r="HY395" s="149"/>
      <c r="HZ395" s="149"/>
      <c r="IA395" s="149"/>
      <c r="IB395" s="149"/>
      <c r="IC395" s="149"/>
      <c r="ID395" s="149"/>
      <c r="IE395" s="149"/>
      <c r="IF395" s="149"/>
      <c r="IG395" s="149"/>
      <c r="IH395" s="149"/>
      <c r="II395" s="149"/>
      <c r="IJ395" s="149"/>
      <c r="IK395" s="149"/>
      <c r="IL395" s="149"/>
    </row>
    <row r="396" spans="1:8" ht="30" customHeight="1">
      <c r="A396" s="214">
        <v>1</v>
      </c>
      <c r="B396" s="131" t="s">
        <v>587</v>
      </c>
      <c r="C396" s="120"/>
      <c r="D396" s="87" t="s">
        <v>588</v>
      </c>
      <c r="E396" s="84"/>
      <c r="F396" s="80">
        <v>200</v>
      </c>
      <c r="G396" s="89" t="s">
        <v>934</v>
      </c>
      <c r="H396" s="91" t="s">
        <v>964</v>
      </c>
    </row>
    <row r="397" spans="1:8" ht="30" customHeight="1">
      <c r="A397" s="214">
        <f>A396+1</f>
        <v>2</v>
      </c>
      <c r="B397" s="131" t="s">
        <v>318</v>
      </c>
      <c r="C397" s="120"/>
      <c r="D397" s="87" t="s">
        <v>588</v>
      </c>
      <c r="E397" s="84"/>
      <c r="F397" s="80">
        <v>200</v>
      </c>
      <c r="G397" s="89" t="s">
        <v>934</v>
      </c>
      <c r="H397" s="91" t="s">
        <v>964</v>
      </c>
    </row>
    <row r="398" spans="1:8" ht="30" customHeight="1">
      <c r="A398" s="214">
        <f>A397+1</f>
        <v>3</v>
      </c>
      <c r="B398" s="131" t="s">
        <v>589</v>
      </c>
      <c r="C398" s="88" t="s">
        <v>69</v>
      </c>
      <c r="D398" s="87" t="s">
        <v>588</v>
      </c>
      <c r="E398" s="84"/>
      <c r="F398" s="80">
        <v>200</v>
      </c>
      <c r="G398" s="89" t="s">
        <v>934</v>
      </c>
      <c r="H398" s="91" t="s">
        <v>964</v>
      </c>
    </row>
    <row r="399" spans="1:8" ht="47.25" customHeight="1">
      <c r="A399" s="214">
        <f>A398+1</f>
        <v>4</v>
      </c>
      <c r="B399" s="131" t="s">
        <v>201</v>
      </c>
      <c r="C399" s="120"/>
      <c r="D399" s="164" t="s">
        <v>832</v>
      </c>
      <c r="E399" s="84"/>
      <c r="F399" s="80">
        <v>3310.711</v>
      </c>
      <c r="G399" s="102" t="s">
        <v>647</v>
      </c>
      <c r="H399" s="91" t="s">
        <v>944</v>
      </c>
    </row>
    <row r="400" spans="1:8" ht="30" customHeight="1">
      <c r="A400" s="214">
        <f>A399+1</f>
        <v>5</v>
      </c>
      <c r="B400" s="131" t="s">
        <v>590</v>
      </c>
      <c r="C400" s="120"/>
      <c r="D400" s="87" t="s">
        <v>591</v>
      </c>
      <c r="E400" s="84"/>
      <c r="F400" s="80">
        <v>3000</v>
      </c>
      <c r="G400" s="236" t="s">
        <v>978</v>
      </c>
      <c r="H400" s="91" t="s">
        <v>950</v>
      </c>
    </row>
    <row r="401" spans="1:8" ht="30" customHeight="1">
      <c r="A401" s="214"/>
      <c r="B401" s="131" t="s">
        <v>592</v>
      </c>
      <c r="C401" s="120"/>
      <c r="D401" s="87"/>
      <c r="E401" s="84"/>
      <c r="F401" s="80">
        <v>1450</v>
      </c>
      <c r="G401" s="236" t="s">
        <v>978</v>
      </c>
      <c r="H401" s="91" t="s">
        <v>964</v>
      </c>
    </row>
    <row r="402" spans="1:8" ht="30" customHeight="1">
      <c r="A402" s="214"/>
      <c r="B402" s="131" t="s">
        <v>593</v>
      </c>
      <c r="C402" s="120"/>
      <c r="D402" s="87"/>
      <c r="E402" s="84"/>
      <c r="F402" s="80">
        <v>1480</v>
      </c>
      <c r="G402" s="236" t="s">
        <v>978</v>
      </c>
      <c r="H402" s="91" t="s">
        <v>964</v>
      </c>
    </row>
    <row r="403" spans="1:8" ht="30" customHeight="1">
      <c r="A403" s="214"/>
      <c r="B403" s="145" t="s">
        <v>166</v>
      </c>
      <c r="C403" s="120"/>
      <c r="D403" s="87"/>
      <c r="E403" s="84"/>
      <c r="F403" s="112">
        <f>SUM(F396:F402)</f>
        <v>9840.711</v>
      </c>
      <c r="G403" s="90"/>
      <c r="H403" s="91"/>
    </row>
    <row r="404" spans="1:8" ht="30" customHeight="1">
      <c r="A404" s="215"/>
      <c r="B404" s="88"/>
      <c r="C404" s="120"/>
      <c r="D404" s="87"/>
      <c r="E404" s="88"/>
      <c r="F404" s="82"/>
      <c r="G404" s="90"/>
      <c r="H404" s="91"/>
    </row>
    <row r="405" spans="1:8" ht="30" customHeight="1">
      <c r="A405" s="215"/>
      <c r="B405" s="268" t="s">
        <v>114</v>
      </c>
      <c r="C405" s="269"/>
      <c r="D405" s="87"/>
      <c r="E405" s="89"/>
      <c r="F405" s="228">
        <f>SUM(F407:F410)</f>
        <v>93577.33304999999</v>
      </c>
      <c r="G405" s="114"/>
      <c r="H405" s="91"/>
    </row>
    <row r="406" spans="1:8" ht="30" customHeight="1">
      <c r="A406" s="215"/>
      <c r="B406" s="204" t="s">
        <v>260</v>
      </c>
      <c r="C406" s="89"/>
      <c r="D406" s="87"/>
      <c r="E406" s="89"/>
      <c r="F406" s="82"/>
      <c r="G406" s="90"/>
      <c r="H406" s="91"/>
    </row>
    <row r="407" spans="1:8" ht="30" customHeight="1">
      <c r="A407" s="229"/>
      <c r="B407" s="230">
        <v>100102</v>
      </c>
      <c r="C407" s="231"/>
      <c r="D407" s="170"/>
      <c r="E407" s="231"/>
      <c r="F407" s="232">
        <f>F290+F298+F337+F386+F393</f>
        <v>71497.82204999999</v>
      </c>
      <c r="G407" s="90"/>
      <c r="H407" s="91"/>
    </row>
    <row r="408" spans="1:8" ht="30" customHeight="1">
      <c r="A408" s="229"/>
      <c r="B408" s="230">
        <v>100106</v>
      </c>
      <c r="C408" s="231"/>
      <c r="D408" s="170"/>
      <c r="E408" s="231"/>
      <c r="F408" s="232">
        <f>F387+F338+F299+F291-540</f>
        <v>7138.8</v>
      </c>
      <c r="G408" s="90"/>
      <c r="H408" s="91"/>
    </row>
    <row r="409" spans="1:8" ht="30" customHeight="1">
      <c r="A409" s="229"/>
      <c r="B409" s="230">
        <v>100208</v>
      </c>
      <c r="C409" s="231"/>
      <c r="D409" s="170"/>
      <c r="E409" s="231"/>
      <c r="F409" s="232">
        <f>F133</f>
        <v>5100</v>
      </c>
      <c r="G409" s="90"/>
      <c r="H409" s="91"/>
    </row>
    <row r="410" spans="1:8" ht="30" customHeight="1">
      <c r="A410" s="229"/>
      <c r="B410" s="230">
        <v>150101</v>
      </c>
      <c r="C410" s="231"/>
      <c r="D410" s="170"/>
      <c r="E410" s="231"/>
      <c r="F410" s="232">
        <f>F403</f>
        <v>9840.711</v>
      </c>
      <c r="G410" s="90"/>
      <c r="H410" s="91"/>
    </row>
    <row r="411" spans="1:8" ht="30" customHeight="1">
      <c r="A411" s="215"/>
      <c r="B411" s="262" t="s">
        <v>115</v>
      </c>
      <c r="C411" s="263"/>
      <c r="D411" s="183"/>
      <c r="E411" s="108"/>
      <c r="F411" s="199">
        <v>120972.735</v>
      </c>
      <c r="G411" s="90"/>
      <c r="H411" s="91"/>
    </row>
    <row r="415" ht="30" customHeight="1" hidden="1">
      <c r="F415" s="127">
        <f>F149+F150+F151+F152+F153+F154+F155+F156+F157+F238+F239+F240+F241+F242+F243+F244+F277+F278+F279</f>
        <v>6126.8</v>
      </c>
    </row>
    <row r="416" ht="30" customHeight="1" hidden="1">
      <c r="F416" s="127" t="e">
        <f>F158+F207+F208+#REF!+F209+F210+F211+F245+F246+F247+F248+F249+F250+F17+F343+#REF!+#REF!+F344+F345+F16</f>
        <v>#REF!</v>
      </c>
    </row>
    <row r="417" ht="30" customHeight="1" hidden="1">
      <c r="F417" s="127" t="e">
        <f>F371+F370+F369+#REF!+F356+F355+F354+F353+F352+F351+F350+#REF!+F349+F348+F347+F346+F312+F311+F310+F309+F308+F307+F306+F305+F304+F213+F212+#REF!+F177+F176+F175+F174+F173+F172+F171+F170+F169+#REF!+F168+F167+F166+F165+F164+F163+F162+F161+F160+F159+#REF!+F42+#REF!+#REF!+F41+F40+#REF!+F39+F38+F37+F36+F35+F34+F33+F32+F31+F30+F29+F28+F27+F26+F25+F24+#REF!+F23+F22+F21+F20+F19+F18</f>
        <v>#REF!</v>
      </c>
    </row>
    <row r="418" ht="30" customHeight="1" hidden="1">
      <c r="F418" s="233" t="e">
        <f>F330+F376+F359+F358+F357+F333+F314+F282+F281+F280+F264+F263+F262+F261+F260+F259+#REF!+F258+F257+F256+F255+F254+F253+F252+F251+F220+#REF!+F219+F218+F217+F216+F215+F214+F188+F187+F186+F185+F184+F183+#REF!+F313+F181+#REF!+F180+F179+F178+F56+F55+#REF!+F54+F53+F52+F51+F50+F49+F48+#REF!+F331+F47+F46+F45+F44+F43+#REF!+#REF!+#REF!</f>
        <v>#REF!</v>
      </c>
    </row>
    <row r="419" ht="30" customHeight="1" hidden="1"/>
    <row r="420" ht="30" customHeight="1" hidden="1"/>
    <row r="421" ht="30" customHeight="1" hidden="1"/>
    <row r="422" ht="30" customHeight="1" hidden="1"/>
    <row r="423" ht="30" customHeight="1" hidden="1"/>
    <row r="438" spans="2:6" ht="30" customHeight="1">
      <c r="B438" s="104"/>
      <c r="C438" s="104"/>
      <c r="D438" s="234"/>
      <c r="E438" s="104"/>
      <c r="F438" s="235"/>
    </row>
  </sheetData>
  <sheetProtection/>
  <mergeCells count="51">
    <mergeCell ref="A395:C395"/>
    <mergeCell ref="B375:C375"/>
    <mergeCell ref="B368:C368"/>
    <mergeCell ref="B126:E126"/>
    <mergeCell ref="B380:C380"/>
    <mergeCell ref="B123:D123"/>
    <mergeCell ref="B332:C332"/>
    <mergeCell ref="B130:D130"/>
    <mergeCell ref="B329:C329"/>
    <mergeCell ref="A301:F301"/>
    <mergeCell ref="B294:C294"/>
    <mergeCell ref="A146:F146"/>
    <mergeCell ref="A145:F145"/>
    <mergeCell ref="A292:F292"/>
    <mergeCell ref="B303:C303"/>
    <mergeCell ref="B405:C405"/>
    <mergeCell ref="A388:C388"/>
    <mergeCell ref="B323:C323"/>
    <mergeCell ref="B342:C342"/>
    <mergeCell ref="A3:F3"/>
    <mergeCell ref="B141:E141"/>
    <mergeCell ref="B136:E136"/>
    <mergeCell ref="A340:F340"/>
    <mergeCell ref="B12:C12"/>
    <mergeCell ref="B14:D14"/>
    <mergeCell ref="B411:C411"/>
    <mergeCell ref="F4:F5"/>
    <mergeCell ref="E4:E5"/>
    <mergeCell ref="D10:E10"/>
    <mergeCell ref="B10:C10"/>
    <mergeCell ref="D4:D5"/>
    <mergeCell ref="B13:D13"/>
    <mergeCell ref="D8:E8"/>
    <mergeCell ref="B129:D129"/>
    <mergeCell ref="B125:E125"/>
    <mergeCell ref="A2:G2"/>
    <mergeCell ref="A1:G1"/>
    <mergeCell ref="H3:H5"/>
    <mergeCell ref="D9:E9"/>
    <mergeCell ref="B4:B5"/>
    <mergeCell ref="A4:A5"/>
    <mergeCell ref="B122:D122"/>
    <mergeCell ref="B116:D116"/>
    <mergeCell ref="B276:C276"/>
    <mergeCell ref="C4:C5"/>
    <mergeCell ref="B11:E11"/>
    <mergeCell ref="G3:G5"/>
    <mergeCell ref="B148:C148"/>
    <mergeCell ref="B237:C237"/>
    <mergeCell ref="B144:C144"/>
    <mergeCell ref="B113:D113"/>
  </mergeCells>
  <printOptions/>
  <pageMargins left="0.15748031496062992" right="0.15748031496062992" top="0.2362204724409449" bottom="0.15748031496062992" header="0.31496062992125984" footer="0.15748031496062992"/>
  <pageSetup fitToHeight="14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zoomScalePageLayoutView="0" workbookViewId="0" topLeftCell="A1">
      <selection activeCell="M19" sqref="M18:M19"/>
    </sheetView>
  </sheetViews>
  <sheetFormatPr defaultColWidth="9.00390625" defaultRowHeight="12.75"/>
  <cols>
    <col min="1" max="1" width="4.375" style="1" customWidth="1"/>
    <col min="2" max="2" width="41.625" style="1" customWidth="1"/>
    <col min="3" max="3" width="8.75390625" style="1" customWidth="1"/>
    <col min="4" max="4" width="11.00390625" style="1" customWidth="1"/>
    <col min="5" max="5" width="12.375" style="1" customWidth="1"/>
    <col min="6" max="6" width="8.75390625" style="1" customWidth="1"/>
    <col min="7" max="7" width="12.875" style="1" hidden="1" customWidth="1"/>
    <col min="8" max="10" width="12.375" style="1" hidden="1" customWidth="1"/>
    <col min="11" max="11" width="13.00390625" style="1" customWidth="1"/>
    <col min="12" max="12" width="24.125" style="18" customWidth="1"/>
    <col min="13" max="16384" width="9.125" style="2" customWidth="1"/>
  </cols>
  <sheetData>
    <row r="1" spans="6:10" ht="12.75">
      <c r="F1" s="282"/>
      <c r="G1" s="282"/>
      <c r="H1" s="282"/>
      <c r="I1" s="9"/>
      <c r="J1" s="9"/>
    </row>
    <row r="2" spans="1:11" ht="18">
      <c r="A2" s="283" t="s">
        <v>249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2" ht="51">
      <c r="A3" s="3" t="s">
        <v>141</v>
      </c>
      <c r="B3" s="3" t="s">
        <v>142</v>
      </c>
      <c r="C3" s="3" t="s">
        <v>230</v>
      </c>
      <c r="D3" s="3" t="s">
        <v>231</v>
      </c>
      <c r="E3" s="3" t="s">
        <v>304</v>
      </c>
      <c r="F3" s="3" t="s">
        <v>251</v>
      </c>
      <c r="G3" s="4" t="s">
        <v>340</v>
      </c>
      <c r="H3" s="4" t="s">
        <v>341</v>
      </c>
      <c r="I3" s="4" t="s">
        <v>348</v>
      </c>
      <c r="J3" s="4" t="s">
        <v>256</v>
      </c>
      <c r="K3" s="4" t="s">
        <v>342</v>
      </c>
      <c r="L3" s="19"/>
    </row>
    <row r="4" spans="1:11" ht="12.75">
      <c r="A4" s="3">
        <v>1</v>
      </c>
      <c r="B4" s="3">
        <v>2</v>
      </c>
      <c r="C4" s="3">
        <v>4</v>
      </c>
      <c r="D4" s="3">
        <v>5</v>
      </c>
      <c r="E4" s="3">
        <v>6</v>
      </c>
      <c r="F4" s="3">
        <v>7</v>
      </c>
      <c r="G4" s="5">
        <v>8</v>
      </c>
      <c r="H4" s="5">
        <v>9</v>
      </c>
      <c r="I4" s="5">
        <v>10</v>
      </c>
      <c r="J4" s="5">
        <v>11</v>
      </c>
      <c r="K4" s="5">
        <v>12</v>
      </c>
    </row>
    <row r="5" spans="1:11" ht="12.75">
      <c r="A5" s="3"/>
      <c r="B5" s="284" t="s">
        <v>343</v>
      </c>
      <c r="C5" s="285"/>
      <c r="D5" s="285"/>
      <c r="E5" s="286"/>
      <c r="F5" s="3"/>
      <c r="G5" s="5"/>
      <c r="H5" s="5"/>
      <c r="I5" s="5"/>
      <c r="J5" s="5"/>
      <c r="K5" s="5"/>
    </row>
    <row r="6" spans="1:11" ht="12.75">
      <c r="A6" s="6">
        <v>1</v>
      </c>
      <c r="B6" s="7" t="s">
        <v>466</v>
      </c>
      <c r="C6" s="11" t="s">
        <v>613</v>
      </c>
      <c r="D6" s="17">
        <v>42788</v>
      </c>
      <c r="E6" s="15" t="s">
        <v>250</v>
      </c>
      <c r="F6" s="6">
        <v>1</v>
      </c>
      <c r="G6" s="16">
        <v>48015.72</v>
      </c>
      <c r="H6" s="16">
        <v>54093.1</v>
      </c>
      <c r="I6" s="16">
        <v>986.7</v>
      </c>
      <c r="J6" s="16"/>
      <c r="K6" s="16">
        <v>48015.72</v>
      </c>
    </row>
    <row r="7" spans="1:11" ht="12.75">
      <c r="A7" s="6">
        <f aca="true" t="shared" si="0" ref="A7:A43">A6+1</f>
        <v>2</v>
      </c>
      <c r="B7" s="7" t="s">
        <v>19</v>
      </c>
      <c r="C7" s="11" t="s">
        <v>614</v>
      </c>
      <c r="D7" s="17">
        <v>42788</v>
      </c>
      <c r="E7" s="15" t="s">
        <v>250</v>
      </c>
      <c r="F7" s="6">
        <v>1</v>
      </c>
      <c r="G7" s="16">
        <v>47994.72</v>
      </c>
      <c r="H7" s="16">
        <v>54348.17</v>
      </c>
      <c r="I7" s="16">
        <v>990.39</v>
      </c>
      <c r="J7" s="16"/>
      <c r="K7" s="16">
        <v>47994.72</v>
      </c>
    </row>
    <row r="8" spans="1:11" ht="12.75">
      <c r="A8" s="6">
        <f t="shared" si="0"/>
        <v>3</v>
      </c>
      <c r="B8" s="7" t="s">
        <v>65</v>
      </c>
      <c r="C8" s="11" t="s">
        <v>616</v>
      </c>
      <c r="D8" s="17">
        <v>42788</v>
      </c>
      <c r="E8" s="15" t="s">
        <v>250</v>
      </c>
      <c r="F8" s="6">
        <v>1</v>
      </c>
      <c r="G8" s="16">
        <v>46862.54</v>
      </c>
      <c r="H8" s="16">
        <v>53535.88</v>
      </c>
      <c r="I8" s="16">
        <v>975.37</v>
      </c>
      <c r="J8" s="16"/>
      <c r="K8" s="16">
        <v>46862.54</v>
      </c>
    </row>
    <row r="9" spans="1:11" ht="12.75">
      <c r="A9" s="6">
        <f t="shared" si="0"/>
        <v>4</v>
      </c>
      <c r="B9" s="7" t="s">
        <v>20</v>
      </c>
      <c r="C9" s="11" t="s">
        <v>612</v>
      </c>
      <c r="D9" s="17">
        <v>42788</v>
      </c>
      <c r="E9" s="15" t="s">
        <v>250</v>
      </c>
      <c r="F9" s="6">
        <v>1</v>
      </c>
      <c r="G9" s="16">
        <v>44952.56</v>
      </c>
      <c r="H9" s="16">
        <v>50621.27</v>
      </c>
      <c r="I9" s="16">
        <v>927.97</v>
      </c>
      <c r="J9" s="16"/>
      <c r="K9" s="16">
        <v>45090.82</v>
      </c>
    </row>
    <row r="10" spans="1:11" ht="12.75">
      <c r="A10" s="6">
        <f t="shared" si="0"/>
        <v>5</v>
      </c>
      <c r="B10" s="7" t="s">
        <v>332</v>
      </c>
      <c r="C10" s="11" t="s">
        <v>246</v>
      </c>
      <c r="D10" s="17">
        <v>42788</v>
      </c>
      <c r="E10" s="15" t="s">
        <v>250</v>
      </c>
      <c r="F10" s="6">
        <v>1</v>
      </c>
      <c r="G10" s="16">
        <v>73152.57</v>
      </c>
      <c r="H10" s="16">
        <v>79593.88</v>
      </c>
      <c r="I10" s="16">
        <v>1501.78</v>
      </c>
      <c r="J10" s="16"/>
      <c r="K10" s="16">
        <v>73152.57</v>
      </c>
    </row>
    <row r="11" spans="1:11" ht="12.75">
      <c r="A11" s="6">
        <f t="shared" si="0"/>
        <v>6</v>
      </c>
      <c r="B11" s="7" t="s">
        <v>337</v>
      </c>
      <c r="C11" s="11" t="s">
        <v>730</v>
      </c>
      <c r="D11" s="17">
        <v>42815</v>
      </c>
      <c r="E11" s="15" t="s">
        <v>250</v>
      </c>
      <c r="F11" s="6">
        <v>1</v>
      </c>
      <c r="G11" s="92">
        <v>49417.62</v>
      </c>
      <c r="H11" s="92">
        <v>54356.76</v>
      </c>
      <c r="I11" s="16">
        <v>1050.12</v>
      </c>
      <c r="J11" s="16"/>
      <c r="K11" s="16">
        <v>49417.62</v>
      </c>
    </row>
    <row r="12" spans="1:11" ht="12.75">
      <c r="A12" s="6">
        <f t="shared" si="0"/>
        <v>7</v>
      </c>
      <c r="B12" s="7" t="s">
        <v>338</v>
      </c>
      <c r="C12" s="11" t="s">
        <v>740</v>
      </c>
      <c r="D12" s="17">
        <v>42816</v>
      </c>
      <c r="E12" s="15" t="s">
        <v>250</v>
      </c>
      <c r="F12" s="6">
        <v>1</v>
      </c>
      <c r="G12" s="92">
        <v>49529.87</v>
      </c>
      <c r="H12" s="92">
        <v>52783.03</v>
      </c>
      <c r="I12" s="16">
        <v>1050.91</v>
      </c>
      <c r="J12" s="16"/>
      <c r="K12" s="16">
        <v>49529.87</v>
      </c>
    </row>
    <row r="13" spans="1:11" ht="12.75">
      <c r="A13" s="6">
        <f t="shared" si="0"/>
        <v>8</v>
      </c>
      <c r="B13" s="7" t="s">
        <v>339</v>
      </c>
      <c r="C13" s="11" t="s">
        <v>743</v>
      </c>
      <c r="D13" s="17">
        <v>42816</v>
      </c>
      <c r="E13" s="15" t="s">
        <v>250</v>
      </c>
      <c r="F13" s="6">
        <v>1</v>
      </c>
      <c r="G13" s="92">
        <v>48709.98</v>
      </c>
      <c r="H13" s="92">
        <v>53505.73</v>
      </c>
      <c r="I13" s="16">
        <v>1033.69</v>
      </c>
      <c r="J13" s="16"/>
      <c r="K13" s="16">
        <v>48709.98</v>
      </c>
    </row>
    <row r="14" spans="1:11" ht="12.75">
      <c r="A14" s="6">
        <f t="shared" si="0"/>
        <v>9</v>
      </c>
      <c r="B14" s="7" t="s">
        <v>28</v>
      </c>
      <c r="C14" s="11" t="s">
        <v>744</v>
      </c>
      <c r="D14" s="17">
        <v>42816</v>
      </c>
      <c r="E14" s="15" t="s">
        <v>250</v>
      </c>
      <c r="F14" s="6">
        <v>1</v>
      </c>
      <c r="G14" s="92">
        <v>48397.89</v>
      </c>
      <c r="H14" s="92">
        <v>53180.46</v>
      </c>
      <c r="I14" s="16">
        <v>1027.17</v>
      </c>
      <c r="J14" s="16"/>
      <c r="K14" s="16">
        <v>48397.89</v>
      </c>
    </row>
    <row r="15" spans="1:11" ht="12.75">
      <c r="A15" s="6">
        <f t="shared" si="0"/>
        <v>10</v>
      </c>
      <c r="B15" s="7" t="s">
        <v>78</v>
      </c>
      <c r="C15" s="11" t="s">
        <v>746</v>
      </c>
      <c r="D15" s="17">
        <v>42816</v>
      </c>
      <c r="E15" s="15" t="s">
        <v>250</v>
      </c>
      <c r="F15" s="6">
        <v>1</v>
      </c>
      <c r="G15" s="92">
        <v>49303.25</v>
      </c>
      <c r="H15" s="92">
        <v>52551.96</v>
      </c>
      <c r="I15" s="16">
        <v>1046.75</v>
      </c>
      <c r="J15" s="16"/>
      <c r="K15" s="16">
        <v>49303.25</v>
      </c>
    </row>
    <row r="16" spans="1:11" ht="12.75">
      <c r="A16" s="6">
        <f t="shared" si="0"/>
        <v>11</v>
      </c>
      <c r="B16" s="7" t="s">
        <v>79</v>
      </c>
      <c r="C16" s="11" t="s">
        <v>741</v>
      </c>
      <c r="D16" s="17">
        <v>42816</v>
      </c>
      <c r="E16" s="15" t="s">
        <v>250</v>
      </c>
      <c r="F16" s="6">
        <v>1</v>
      </c>
      <c r="G16" s="92">
        <v>48601.96</v>
      </c>
      <c r="H16" s="92">
        <v>54513.08</v>
      </c>
      <c r="I16" s="16">
        <v>1054.17</v>
      </c>
      <c r="J16" s="16"/>
      <c r="K16" s="16">
        <v>48601.96</v>
      </c>
    </row>
    <row r="17" spans="1:11" ht="12.75">
      <c r="A17" s="6">
        <f t="shared" si="0"/>
        <v>12</v>
      </c>
      <c r="B17" s="7" t="s">
        <v>63</v>
      </c>
      <c r="C17" s="11" t="s">
        <v>745</v>
      </c>
      <c r="D17" s="17">
        <v>42816</v>
      </c>
      <c r="E17" s="15" t="s">
        <v>250</v>
      </c>
      <c r="F17" s="6">
        <v>1</v>
      </c>
      <c r="G17" s="92">
        <v>48445.89</v>
      </c>
      <c r="H17" s="92">
        <v>53228.2</v>
      </c>
      <c r="I17" s="16">
        <v>1028.14</v>
      </c>
      <c r="J17" s="16"/>
      <c r="K17" s="16">
        <v>48445.89</v>
      </c>
    </row>
    <row r="18" spans="1:11" ht="12.75">
      <c r="A18" s="6">
        <f t="shared" si="0"/>
        <v>13</v>
      </c>
      <c r="B18" s="7" t="s">
        <v>722</v>
      </c>
      <c r="C18" s="11" t="s">
        <v>739</v>
      </c>
      <c r="D18" s="17">
        <v>42816</v>
      </c>
      <c r="E18" s="15" t="s">
        <v>250</v>
      </c>
      <c r="F18" s="6">
        <v>1</v>
      </c>
      <c r="G18" s="92">
        <v>45554.21</v>
      </c>
      <c r="H18" s="92">
        <v>50471.29</v>
      </c>
      <c r="I18" s="16">
        <v>971.43</v>
      </c>
      <c r="J18" s="16"/>
      <c r="K18" s="16">
        <v>45554.21</v>
      </c>
    </row>
    <row r="19" spans="1:11" ht="12.75">
      <c r="A19" s="6">
        <f t="shared" si="0"/>
        <v>14</v>
      </c>
      <c r="B19" s="7" t="s">
        <v>80</v>
      </c>
      <c r="C19" s="11" t="s">
        <v>879</v>
      </c>
      <c r="D19" s="17">
        <v>42844</v>
      </c>
      <c r="E19" s="15" t="s">
        <v>250</v>
      </c>
      <c r="F19" s="6">
        <v>1</v>
      </c>
      <c r="G19" s="50">
        <v>45866.99</v>
      </c>
      <c r="H19" s="50">
        <v>50620.06</v>
      </c>
      <c r="I19" s="16">
        <v>975.07</v>
      </c>
      <c r="J19" s="16"/>
      <c r="K19" s="16"/>
    </row>
    <row r="20" spans="1:11" ht="12.75">
      <c r="A20" s="6">
        <f t="shared" si="0"/>
        <v>15</v>
      </c>
      <c r="B20" s="7" t="s">
        <v>302</v>
      </c>
      <c r="C20" s="11" t="s">
        <v>747</v>
      </c>
      <c r="D20" s="17">
        <v>42816</v>
      </c>
      <c r="E20" s="15" t="s">
        <v>250</v>
      </c>
      <c r="F20" s="6">
        <v>1</v>
      </c>
      <c r="G20" s="50">
        <v>48036.24</v>
      </c>
      <c r="H20" s="50">
        <v>53596.58</v>
      </c>
      <c r="I20" s="16">
        <v>1035.5</v>
      </c>
      <c r="J20" s="16"/>
      <c r="K20" s="16">
        <v>48036.24</v>
      </c>
    </row>
    <row r="21" spans="1:11" ht="12.75">
      <c r="A21" s="6">
        <f t="shared" si="0"/>
        <v>16</v>
      </c>
      <c r="B21" s="7" t="s">
        <v>121</v>
      </c>
      <c r="C21" s="11" t="s">
        <v>748</v>
      </c>
      <c r="D21" s="17">
        <v>42816</v>
      </c>
      <c r="E21" s="15" t="s">
        <v>250</v>
      </c>
      <c r="F21" s="6">
        <v>1</v>
      </c>
      <c r="G21" s="50">
        <v>47640.12</v>
      </c>
      <c r="H21" s="50">
        <v>53180.76</v>
      </c>
      <c r="I21" s="16">
        <v>1027.18</v>
      </c>
      <c r="J21" s="16"/>
      <c r="K21" s="16">
        <v>47640.12</v>
      </c>
    </row>
    <row r="22" spans="1:11" ht="12.75">
      <c r="A22" s="6">
        <f t="shared" si="0"/>
        <v>17</v>
      </c>
      <c r="B22" s="7" t="s">
        <v>81</v>
      </c>
      <c r="C22" s="11" t="s">
        <v>751</v>
      </c>
      <c r="D22" s="17">
        <v>42816</v>
      </c>
      <c r="E22" s="15" t="s">
        <v>250</v>
      </c>
      <c r="F22" s="6">
        <v>1</v>
      </c>
      <c r="G22" s="50">
        <v>47859.17</v>
      </c>
      <c r="H22" s="50">
        <v>53398.8</v>
      </c>
      <c r="I22" s="16">
        <v>1036.61</v>
      </c>
      <c r="J22" s="16"/>
      <c r="K22" s="16">
        <v>47859.17</v>
      </c>
    </row>
    <row r="23" spans="1:11" ht="12.75">
      <c r="A23" s="6">
        <f t="shared" si="0"/>
        <v>18</v>
      </c>
      <c r="B23" s="7" t="s">
        <v>82</v>
      </c>
      <c r="C23" s="11" t="s">
        <v>749</v>
      </c>
      <c r="D23" s="17">
        <v>42816</v>
      </c>
      <c r="E23" s="15" t="s">
        <v>250</v>
      </c>
      <c r="F23" s="6">
        <v>1</v>
      </c>
      <c r="G23" s="50">
        <v>45538</v>
      </c>
      <c r="H23" s="50">
        <v>50543.84</v>
      </c>
      <c r="I23" s="16">
        <v>972.66</v>
      </c>
      <c r="J23" s="16"/>
      <c r="K23" s="16">
        <v>45538</v>
      </c>
    </row>
    <row r="24" spans="1:11" ht="12.75">
      <c r="A24" s="6">
        <f t="shared" si="0"/>
        <v>19</v>
      </c>
      <c r="B24" s="7" t="s">
        <v>120</v>
      </c>
      <c r="C24" s="11" t="s">
        <v>750</v>
      </c>
      <c r="D24" s="17">
        <v>42816</v>
      </c>
      <c r="E24" s="15" t="s">
        <v>250</v>
      </c>
      <c r="F24" s="6">
        <v>1</v>
      </c>
      <c r="G24" s="50">
        <v>45538</v>
      </c>
      <c r="H24" s="50">
        <v>50543.84</v>
      </c>
      <c r="I24" s="16">
        <v>972.66</v>
      </c>
      <c r="J24" s="16"/>
      <c r="K24" s="16">
        <v>45538</v>
      </c>
    </row>
    <row r="25" spans="1:11" ht="12.75">
      <c r="A25" s="6">
        <f t="shared" si="0"/>
        <v>20</v>
      </c>
      <c r="B25" s="7" t="s">
        <v>83</v>
      </c>
      <c r="C25" s="11" t="s">
        <v>877</v>
      </c>
      <c r="D25" s="17">
        <v>42844</v>
      </c>
      <c r="E25" s="15" t="s">
        <v>250</v>
      </c>
      <c r="F25" s="6">
        <v>1</v>
      </c>
      <c r="G25" s="50">
        <v>44891.04</v>
      </c>
      <c r="H25" s="50">
        <v>49587.26</v>
      </c>
      <c r="I25" s="16">
        <v>954.49</v>
      </c>
      <c r="J25" s="16"/>
      <c r="K25" s="16"/>
    </row>
    <row r="26" spans="1:11" ht="12.75">
      <c r="A26" s="6">
        <f t="shared" si="0"/>
        <v>21</v>
      </c>
      <c r="B26" s="7" t="s">
        <v>84</v>
      </c>
      <c r="C26" s="11" t="s">
        <v>884</v>
      </c>
      <c r="D26" s="17">
        <v>42844</v>
      </c>
      <c r="E26" s="15" t="s">
        <v>250</v>
      </c>
      <c r="F26" s="6">
        <v>1</v>
      </c>
      <c r="G26" s="50">
        <v>45841.47</v>
      </c>
      <c r="H26" s="50">
        <v>50610.94</v>
      </c>
      <c r="I26" s="16">
        <v>974.97</v>
      </c>
      <c r="J26" s="16"/>
      <c r="K26" s="16"/>
    </row>
    <row r="27" spans="1:11" ht="12.75">
      <c r="A27" s="6">
        <f t="shared" si="0"/>
        <v>22</v>
      </c>
      <c r="B27" s="7" t="s">
        <v>85</v>
      </c>
      <c r="C27" s="11" t="s">
        <v>742</v>
      </c>
      <c r="D27" s="17">
        <v>42816</v>
      </c>
      <c r="E27" s="15" t="s">
        <v>250</v>
      </c>
      <c r="F27" s="6">
        <v>1</v>
      </c>
      <c r="G27" s="50">
        <v>45507.98</v>
      </c>
      <c r="H27" s="50">
        <v>50513.9</v>
      </c>
      <c r="I27" s="16">
        <v>972.05</v>
      </c>
      <c r="J27" s="16"/>
      <c r="K27" s="16">
        <v>45507.98</v>
      </c>
    </row>
    <row r="28" spans="1:11" ht="12.75">
      <c r="A28" s="6">
        <f t="shared" si="0"/>
        <v>23</v>
      </c>
      <c r="B28" s="7" t="s">
        <v>86</v>
      </c>
      <c r="C28" s="11" t="s">
        <v>878</v>
      </c>
      <c r="D28" s="17">
        <v>42844</v>
      </c>
      <c r="E28" s="15" t="s">
        <v>250</v>
      </c>
      <c r="F28" s="6">
        <v>1</v>
      </c>
      <c r="G28" s="50">
        <v>45911.13</v>
      </c>
      <c r="H28" s="50">
        <v>50606.77</v>
      </c>
      <c r="I28" s="16">
        <v>975.21</v>
      </c>
      <c r="J28" s="16"/>
      <c r="K28" s="16"/>
    </row>
    <row r="29" spans="1:11" ht="12.75">
      <c r="A29" s="6">
        <f t="shared" si="0"/>
        <v>24</v>
      </c>
      <c r="B29" s="7" t="s">
        <v>87</v>
      </c>
      <c r="C29" s="11" t="s">
        <v>738</v>
      </c>
      <c r="D29" s="17">
        <v>42816</v>
      </c>
      <c r="E29" s="15" t="s">
        <v>250</v>
      </c>
      <c r="F29" s="6">
        <v>1</v>
      </c>
      <c r="G29" s="92">
        <v>46119.03</v>
      </c>
      <c r="H29" s="92">
        <v>50870.86</v>
      </c>
      <c r="I29" s="16">
        <v>980.16</v>
      </c>
      <c r="J29" s="16"/>
      <c r="K29" s="16">
        <v>46119.03</v>
      </c>
    </row>
    <row r="30" spans="1:11" ht="12.75">
      <c r="A30" s="6">
        <f t="shared" si="0"/>
        <v>25</v>
      </c>
      <c r="B30" s="7" t="s">
        <v>88</v>
      </c>
      <c r="C30" s="11" t="s">
        <v>668</v>
      </c>
      <c r="D30" s="17">
        <v>42794</v>
      </c>
      <c r="E30" s="15" t="s">
        <v>250</v>
      </c>
      <c r="F30" s="6">
        <v>1</v>
      </c>
      <c r="G30" s="16">
        <v>45617.92</v>
      </c>
      <c r="H30" s="16">
        <v>48613.57</v>
      </c>
      <c r="I30" s="16">
        <v>964.55</v>
      </c>
      <c r="J30" s="16"/>
      <c r="K30" s="16">
        <v>45617.92</v>
      </c>
    </row>
    <row r="31" spans="1:11" ht="12.75">
      <c r="A31" s="6">
        <f t="shared" si="0"/>
        <v>26</v>
      </c>
      <c r="B31" s="7" t="s">
        <v>89</v>
      </c>
      <c r="C31" s="11" t="s">
        <v>883</v>
      </c>
      <c r="D31" s="17">
        <v>42844</v>
      </c>
      <c r="E31" s="15" t="s">
        <v>250</v>
      </c>
      <c r="F31" s="6">
        <v>1</v>
      </c>
      <c r="G31" s="50">
        <v>46763.26</v>
      </c>
      <c r="H31" s="50">
        <v>51818.89</v>
      </c>
      <c r="I31" s="16">
        <v>998.11</v>
      </c>
      <c r="J31" s="16"/>
      <c r="K31" s="16"/>
    </row>
    <row r="32" spans="1:11" ht="12.75">
      <c r="A32" s="6">
        <f t="shared" si="0"/>
        <v>27</v>
      </c>
      <c r="B32" s="7" t="s">
        <v>90</v>
      </c>
      <c r="C32" s="11" t="s">
        <v>615</v>
      </c>
      <c r="D32" s="17">
        <v>42788</v>
      </c>
      <c r="E32" s="15" t="s">
        <v>250</v>
      </c>
      <c r="F32" s="6">
        <v>1</v>
      </c>
      <c r="G32" s="16">
        <v>48067.78</v>
      </c>
      <c r="H32" s="16">
        <v>54239.88</v>
      </c>
      <c r="I32" s="16">
        <v>988.99</v>
      </c>
      <c r="J32" s="16"/>
      <c r="K32" s="16">
        <v>48067.78</v>
      </c>
    </row>
    <row r="33" spans="1:11" ht="12.75">
      <c r="A33" s="6">
        <f t="shared" si="0"/>
        <v>28</v>
      </c>
      <c r="B33" s="7" t="s">
        <v>91</v>
      </c>
      <c r="C33" s="11" t="s">
        <v>669</v>
      </c>
      <c r="D33" s="17">
        <v>42794</v>
      </c>
      <c r="E33" s="15" t="s">
        <v>250</v>
      </c>
      <c r="F33" s="6">
        <v>1</v>
      </c>
      <c r="G33" s="16">
        <v>47467.76</v>
      </c>
      <c r="H33" s="16">
        <v>53197.46</v>
      </c>
      <c r="I33" s="16">
        <v>982.5</v>
      </c>
      <c r="J33" s="16"/>
      <c r="K33" s="16">
        <v>47467.76</v>
      </c>
    </row>
    <row r="34" spans="1:11" ht="12.75">
      <c r="A34" s="6">
        <f t="shared" si="0"/>
        <v>29</v>
      </c>
      <c r="B34" s="7" t="s">
        <v>92</v>
      </c>
      <c r="C34" s="11" t="s">
        <v>729</v>
      </c>
      <c r="D34" s="17">
        <v>42815</v>
      </c>
      <c r="E34" s="15" t="s">
        <v>250</v>
      </c>
      <c r="F34" s="6">
        <v>1</v>
      </c>
      <c r="G34" s="50">
        <v>48763.54</v>
      </c>
      <c r="H34" s="50">
        <v>53680.82</v>
      </c>
      <c r="I34" s="16">
        <v>1036.84</v>
      </c>
      <c r="J34" s="16"/>
      <c r="K34" s="16">
        <v>48763.54</v>
      </c>
    </row>
    <row r="35" spans="1:11" ht="12.75">
      <c r="A35" s="6">
        <f t="shared" si="0"/>
        <v>30</v>
      </c>
      <c r="B35" s="7" t="s">
        <v>93</v>
      </c>
      <c r="C35" s="11" t="s">
        <v>728</v>
      </c>
      <c r="D35" s="17">
        <v>42815</v>
      </c>
      <c r="E35" s="15" t="s">
        <v>250</v>
      </c>
      <c r="F35" s="6">
        <v>1</v>
      </c>
      <c r="G35" s="50">
        <v>48763.54</v>
      </c>
      <c r="H35" s="50">
        <v>53680.86</v>
      </c>
      <c r="I35" s="16">
        <v>1036.84</v>
      </c>
      <c r="J35" s="16"/>
      <c r="K35" s="16">
        <v>48763.54</v>
      </c>
    </row>
    <row r="36" spans="1:11" ht="12.75">
      <c r="A36" s="6">
        <f t="shared" si="0"/>
        <v>31</v>
      </c>
      <c r="B36" s="7" t="s">
        <v>95</v>
      </c>
      <c r="C36" s="11" t="s">
        <v>670</v>
      </c>
      <c r="D36" s="17">
        <v>42794</v>
      </c>
      <c r="E36" s="15" t="s">
        <v>250</v>
      </c>
      <c r="F36" s="6">
        <v>1</v>
      </c>
      <c r="G36" s="16">
        <v>47452.79</v>
      </c>
      <c r="H36" s="16">
        <v>50485.53</v>
      </c>
      <c r="I36" s="16">
        <v>999.33</v>
      </c>
      <c r="J36" s="16"/>
      <c r="K36" s="16">
        <v>47452.79</v>
      </c>
    </row>
    <row r="37" spans="1:11" ht="12.75">
      <c r="A37" s="6">
        <f t="shared" si="0"/>
        <v>32</v>
      </c>
      <c r="B37" s="7" t="s">
        <v>96</v>
      </c>
      <c r="C37" s="11" t="s">
        <v>880</v>
      </c>
      <c r="D37" s="17">
        <v>42844</v>
      </c>
      <c r="E37" s="15" t="s">
        <v>250</v>
      </c>
      <c r="F37" s="6">
        <v>1</v>
      </c>
      <c r="G37" s="50">
        <v>45103.45</v>
      </c>
      <c r="H37" s="50">
        <v>49872.16</v>
      </c>
      <c r="I37" s="50">
        <v>959.95</v>
      </c>
      <c r="J37" s="16"/>
      <c r="K37" s="16"/>
    </row>
    <row r="38" spans="1:11" ht="12.75">
      <c r="A38" s="6">
        <f t="shared" si="0"/>
        <v>33</v>
      </c>
      <c r="B38" s="7" t="s">
        <v>94</v>
      </c>
      <c r="C38" s="11" t="s">
        <v>881</v>
      </c>
      <c r="D38" s="17">
        <v>42844</v>
      </c>
      <c r="E38" s="15" t="s">
        <v>250</v>
      </c>
      <c r="F38" s="6">
        <v>1</v>
      </c>
      <c r="G38" s="50">
        <v>45956.16</v>
      </c>
      <c r="H38" s="50">
        <v>49130.21</v>
      </c>
      <c r="I38" s="50">
        <v>976.13</v>
      </c>
      <c r="J38" s="16"/>
      <c r="K38" s="16"/>
    </row>
    <row r="39" spans="1:11" ht="12.75">
      <c r="A39" s="6">
        <f t="shared" si="0"/>
        <v>34</v>
      </c>
      <c r="B39" s="7" t="s">
        <v>97</v>
      </c>
      <c r="C39" s="11" t="s">
        <v>667</v>
      </c>
      <c r="D39" s="17">
        <v>42794</v>
      </c>
      <c r="E39" s="15" t="s">
        <v>250</v>
      </c>
      <c r="F39" s="6">
        <v>1</v>
      </c>
      <c r="G39" s="16">
        <v>44785.63</v>
      </c>
      <c r="H39" s="16">
        <v>47759.72</v>
      </c>
      <c r="I39" s="16">
        <v>943.91</v>
      </c>
      <c r="J39" s="16"/>
      <c r="K39" s="16">
        <v>44785.63</v>
      </c>
    </row>
    <row r="40" spans="1:11" ht="12.75">
      <c r="A40" s="6">
        <f t="shared" si="0"/>
        <v>35</v>
      </c>
      <c r="B40" s="7" t="s">
        <v>98</v>
      </c>
      <c r="C40" s="11" t="s">
        <v>882</v>
      </c>
      <c r="D40" s="17">
        <v>42844</v>
      </c>
      <c r="E40" s="15" t="s">
        <v>250</v>
      </c>
      <c r="F40" s="6">
        <v>1</v>
      </c>
      <c r="G40" s="50">
        <v>45833.12</v>
      </c>
      <c r="H40" s="50">
        <v>50532.47</v>
      </c>
      <c r="I40" s="16">
        <v>973.68</v>
      </c>
      <c r="J40" s="16"/>
      <c r="K40" s="16"/>
    </row>
    <row r="41" spans="1:11" ht="12.75">
      <c r="A41" s="6">
        <f t="shared" si="0"/>
        <v>36</v>
      </c>
      <c r="B41" s="7" t="s">
        <v>99</v>
      </c>
      <c r="C41" s="11" t="s">
        <v>876</v>
      </c>
      <c r="D41" s="17">
        <v>42844</v>
      </c>
      <c r="E41" s="15" t="s">
        <v>250</v>
      </c>
      <c r="F41" s="6">
        <v>1</v>
      </c>
      <c r="G41" s="50">
        <v>45995.06</v>
      </c>
      <c r="H41" s="50">
        <v>50690.27</v>
      </c>
      <c r="I41" s="16">
        <v>976.91</v>
      </c>
      <c r="J41" s="16"/>
      <c r="K41" s="16"/>
    </row>
    <row r="42" spans="1:11" ht="12.75">
      <c r="A42" s="6">
        <f t="shared" si="0"/>
        <v>37</v>
      </c>
      <c r="B42" s="48" t="s">
        <v>100</v>
      </c>
      <c r="C42" s="11" t="s">
        <v>696</v>
      </c>
      <c r="D42" s="17" t="s">
        <v>656</v>
      </c>
      <c r="E42" s="15" t="s">
        <v>250</v>
      </c>
      <c r="F42" s="6">
        <v>1</v>
      </c>
      <c r="G42" s="6">
        <v>57331.03</v>
      </c>
      <c r="H42" s="16">
        <v>60396.54</v>
      </c>
      <c r="I42" s="16">
        <v>1159.59</v>
      </c>
      <c r="J42" s="16"/>
      <c r="K42" s="16">
        <v>57331.03</v>
      </c>
    </row>
    <row r="43" spans="1:11" ht="12.75">
      <c r="A43" s="6">
        <f t="shared" si="0"/>
        <v>38</v>
      </c>
      <c r="B43" s="48" t="s">
        <v>101</v>
      </c>
      <c r="C43" s="11" t="s">
        <v>699</v>
      </c>
      <c r="D43" s="17" t="s">
        <v>656</v>
      </c>
      <c r="E43" s="15" t="s">
        <v>250</v>
      </c>
      <c r="F43" s="6">
        <v>1</v>
      </c>
      <c r="G43" s="6">
        <v>67062.5</v>
      </c>
      <c r="H43" s="16">
        <v>70357.12</v>
      </c>
      <c r="I43" s="16">
        <v>1350.51</v>
      </c>
      <c r="J43" s="16"/>
      <c r="K43" s="16">
        <v>67062.5</v>
      </c>
    </row>
    <row r="44" spans="1:11" ht="12.75">
      <c r="A44" s="6">
        <f aca="true" t="shared" si="1" ref="A44:A78">A43+1</f>
        <v>39</v>
      </c>
      <c r="B44" s="48" t="s">
        <v>102</v>
      </c>
      <c r="C44" s="11" t="s">
        <v>700</v>
      </c>
      <c r="D44" s="17" t="s">
        <v>656</v>
      </c>
      <c r="E44" s="15" t="s">
        <v>250</v>
      </c>
      <c r="F44" s="6">
        <v>1</v>
      </c>
      <c r="G44" s="6">
        <v>57555.89</v>
      </c>
      <c r="H44" s="16">
        <v>59511.3</v>
      </c>
      <c r="I44" s="16">
        <v>1164.51</v>
      </c>
      <c r="J44" s="16"/>
      <c r="K44" s="16">
        <v>57555.89</v>
      </c>
    </row>
    <row r="45" spans="1:11" ht="12.75">
      <c r="A45" s="6">
        <f t="shared" si="1"/>
        <v>40</v>
      </c>
      <c r="B45" s="48" t="s">
        <v>824</v>
      </c>
      <c r="C45" s="11" t="s">
        <v>701</v>
      </c>
      <c r="D45" s="17" t="s">
        <v>656</v>
      </c>
      <c r="E45" s="15" t="s">
        <v>250</v>
      </c>
      <c r="F45" s="6">
        <v>1</v>
      </c>
      <c r="G45" s="6">
        <v>54040.57</v>
      </c>
      <c r="H45" s="16">
        <v>57026.9</v>
      </c>
      <c r="I45" s="16">
        <v>1093.61</v>
      </c>
      <c r="J45" s="16"/>
      <c r="K45" s="16">
        <v>54040.57</v>
      </c>
    </row>
    <row r="46" spans="1:11" ht="12.75">
      <c r="A46" s="6">
        <f t="shared" si="1"/>
        <v>41</v>
      </c>
      <c r="B46" s="48" t="s">
        <v>825</v>
      </c>
      <c r="C46" s="11" t="s">
        <v>702</v>
      </c>
      <c r="D46" s="17" t="s">
        <v>656</v>
      </c>
      <c r="E46" s="15" t="s">
        <v>250</v>
      </c>
      <c r="F46" s="6">
        <v>1</v>
      </c>
      <c r="G46" s="6">
        <v>56928.98</v>
      </c>
      <c r="H46" s="16">
        <v>59985.7</v>
      </c>
      <c r="I46" s="16">
        <v>1152.26</v>
      </c>
      <c r="J46" s="16"/>
      <c r="K46" s="16">
        <v>56928.98</v>
      </c>
    </row>
    <row r="47" spans="1:11" ht="12.75">
      <c r="A47" s="6">
        <f t="shared" si="1"/>
        <v>42</v>
      </c>
      <c r="B47" s="48" t="s">
        <v>826</v>
      </c>
      <c r="C47" s="11" t="s">
        <v>657</v>
      </c>
      <c r="D47" s="17" t="s">
        <v>656</v>
      </c>
      <c r="E47" s="15" t="s">
        <v>250</v>
      </c>
      <c r="F47" s="6">
        <v>1</v>
      </c>
      <c r="G47" s="6">
        <v>54496.67</v>
      </c>
      <c r="H47" s="16">
        <v>57493.74</v>
      </c>
      <c r="I47" s="16">
        <v>1102.56</v>
      </c>
      <c r="J47" s="16"/>
      <c r="K47" s="16">
        <v>54496.67</v>
      </c>
    </row>
    <row r="48" spans="1:11" ht="12.75">
      <c r="A48" s="6">
        <f t="shared" si="1"/>
        <v>43</v>
      </c>
      <c r="B48" s="48" t="s">
        <v>827</v>
      </c>
      <c r="C48" s="11" t="s">
        <v>703</v>
      </c>
      <c r="D48" s="17" t="s">
        <v>656</v>
      </c>
      <c r="E48" s="15" t="s">
        <v>250</v>
      </c>
      <c r="F48" s="6">
        <v>1</v>
      </c>
      <c r="G48" s="6">
        <v>53926.8</v>
      </c>
      <c r="H48" s="16">
        <v>55794.32</v>
      </c>
      <c r="I48" s="16">
        <v>1091.27</v>
      </c>
      <c r="J48" s="16"/>
      <c r="K48" s="16">
        <v>53926.8</v>
      </c>
    </row>
    <row r="49" spans="1:11" ht="12.75">
      <c r="A49" s="6">
        <f t="shared" si="1"/>
        <v>44</v>
      </c>
      <c r="B49" s="48" t="s">
        <v>796</v>
      </c>
      <c r="C49" s="11" t="s">
        <v>705</v>
      </c>
      <c r="D49" s="17" t="s">
        <v>656</v>
      </c>
      <c r="E49" s="15" t="s">
        <v>250</v>
      </c>
      <c r="F49" s="6">
        <v>1</v>
      </c>
      <c r="G49" s="6">
        <v>57110.4</v>
      </c>
      <c r="H49" s="16">
        <v>60171.18</v>
      </c>
      <c r="I49" s="16">
        <v>1155.65</v>
      </c>
      <c r="J49" s="16"/>
      <c r="K49" s="16">
        <v>57110.4</v>
      </c>
    </row>
    <row r="50" spans="1:11" ht="12.75">
      <c r="A50" s="6">
        <f t="shared" si="1"/>
        <v>45</v>
      </c>
      <c r="B50" s="48" t="s">
        <v>828</v>
      </c>
      <c r="C50" s="11" t="s">
        <v>704</v>
      </c>
      <c r="D50" s="17" t="s">
        <v>656</v>
      </c>
      <c r="E50" s="15" t="s">
        <v>250</v>
      </c>
      <c r="F50" s="6">
        <v>1</v>
      </c>
      <c r="G50" s="6">
        <v>56827.8</v>
      </c>
      <c r="H50" s="16">
        <v>59882.06</v>
      </c>
      <c r="I50" s="16">
        <v>1150.22</v>
      </c>
      <c r="J50" s="16"/>
      <c r="K50" s="16">
        <v>56827.8</v>
      </c>
    </row>
    <row r="51" spans="1:11" ht="12.75">
      <c r="A51" s="6">
        <f t="shared" si="1"/>
        <v>46</v>
      </c>
      <c r="B51" s="48" t="s">
        <v>829</v>
      </c>
      <c r="C51" s="11" t="s">
        <v>708</v>
      </c>
      <c r="D51" s="17" t="s">
        <v>656</v>
      </c>
      <c r="E51" s="15" t="s">
        <v>250</v>
      </c>
      <c r="F51" s="6">
        <v>1</v>
      </c>
      <c r="G51" s="6">
        <v>63643.67</v>
      </c>
      <c r="H51" s="16">
        <v>66864.32</v>
      </c>
      <c r="I51" s="16">
        <v>1288.88</v>
      </c>
      <c r="J51" s="16"/>
      <c r="K51" s="16">
        <v>63643.67</v>
      </c>
    </row>
    <row r="52" spans="1:11" ht="12.75">
      <c r="A52" s="6">
        <f t="shared" si="1"/>
        <v>47</v>
      </c>
      <c r="B52" s="48" t="s">
        <v>103</v>
      </c>
      <c r="C52" s="11" t="s">
        <v>652</v>
      </c>
      <c r="D52" s="17">
        <v>42790</v>
      </c>
      <c r="E52" s="15" t="s">
        <v>250</v>
      </c>
      <c r="F52" s="6">
        <v>1</v>
      </c>
      <c r="G52" s="6">
        <v>57110.4</v>
      </c>
      <c r="H52" s="16">
        <v>59730</v>
      </c>
      <c r="I52" s="16">
        <v>1155.65</v>
      </c>
      <c r="J52" s="16"/>
      <c r="K52" s="16">
        <v>57110.4</v>
      </c>
    </row>
    <row r="53" spans="1:11" ht="12.75">
      <c r="A53" s="6">
        <f t="shared" si="1"/>
        <v>48</v>
      </c>
      <c r="B53" s="48" t="s">
        <v>104</v>
      </c>
      <c r="C53" s="11" t="s">
        <v>690</v>
      </c>
      <c r="D53" s="17" t="s">
        <v>656</v>
      </c>
      <c r="E53" s="15" t="s">
        <v>250</v>
      </c>
      <c r="F53" s="6">
        <v>1</v>
      </c>
      <c r="G53" s="6">
        <v>57189.24</v>
      </c>
      <c r="H53" s="16">
        <v>60251.98</v>
      </c>
      <c r="I53" s="16">
        <v>1157.28</v>
      </c>
      <c r="J53" s="16"/>
      <c r="K53" s="16">
        <v>57189.24</v>
      </c>
    </row>
    <row r="54" spans="1:11" ht="12.75">
      <c r="A54" s="6">
        <f t="shared" si="1"/>
        <v>49</v>
      </c>
      <c r="B54" s="48" t="s">
        <v>105</v>
      </c>
      <c r="C54" s="11" t="s">
        <v>689</v>
      </c>
      <c r="D54" s="17" t="s">
        <v>656</v>
      </c>
      <c r="E54" s="15" t="s">
        <v>250</v>
      </c>
      <c r="F54" s="6">
        <v>1</v>
      </c>
      <c r="G54" s="6">
        <v>57166.92</v>
      </c>
      <c r="H54" s="16">
        <v>59113.01</v>
      </c>
      <c r="I54" s="16">
        <v>1156.74</v>
      </c>
      <c r="J54" s="16"/>
      <c r="K54" s="16">
        <v>57166.92</v>
      </c>
    </row>
    <row r="55" spans="1:11" ht="12.75">
      <c r="A55" s="6">
        <f t="shared" si="1"/>
        <v>50</v>
      </c>
      <c r="B55" s="48" t="s">
        <v>106</v>
      </c>
      <c r="C55" s="11" t="s">
        <v>655</v>
      </c>
      <c r="D55" s="17">
        <v>42790</v>
      </c>
      <c r="E55" s="15" t="s">
        <v>250</v>
      </c>
      <c r="F55" s="6">
        <v>1</v>
      </c>
      <c r="G55" s="6">
        <v>71963.65</v>
      </c>
      <c r="H55" s="16">
        <v>79867</v>
      </c>
      <c r="I55" s="16">
        <v>1452.13</v>
      </c>
      <c r="J55" s="16"/>
      <c r="K55" s="16">
        <v>71963.65</v>
      </c>
    </row>
    <row r="56" spans="1:11" ht="12.75">
      <c r="A56" s="6">
        <f t="shared" si="1"/>
        <v>51</v>
      </c>
      <c r="B56" s="48" t="s">
        <v>107</v>
      </c>
      <c r="C56" s="11" t="s">
        <v>691</v>
      </c>
      <c r="D56" s="17" t="s">
        <v>656</v>
      </c>
      <c r="E56" s="15" t="s">
        <v>250</v>
      </c>
      <c r="F56" s="6">
        <v>1</v>
      </c>
      <c r="G56" s="6">
        <v>57556.12</v>
      </c>
      <c r="H56" s="16">
        <v>59511.44</v>
      </c>
      <c r="I56" s="16">
        <v>1164.44</v>
      </c>
      <c r="J56" s="16"/>
      <c r="K56" s="16">
        <v>57556.12</v>
      </c>
    </row>
    <row r="57" spans="1:11" ht="12.75">
      <c r="A57" s="6">
        <f t="shared" si="1"/>
        <v>52</v>
      </c>
      <c r="B57" s="48" t="s">
        <v>108</v>
      </c>
      <c r="C57" s="11" t="s">
        <v>651</v>
      </c>
      <c r="D57" s="17">
        <v>42790</v>
      </c>
      <c r="E57" s="15" t="s">
        <v>250</v>
      </c>
      <c r="F57" s="6">
        <v>1</v>
      </c>
      <c r="G57" s="6">
        <v>79355.33</v>
      </c>
      <c r="H57" s="16">
        <v>83197</v>
      </c>
      <c r="I57" s="16">
        <v>1603.58</v>
      </c>
      <c r="J57" s="16"/>
      <c r="K57" s="16">
        <v>79355.33</v>
      </c>
    </row>
    <row r="58" spans="1:11" ht="12.75">
      <c r="A58" s="6">
        <f t="shared" si="1"/>
        <v>53</v>
      </c>
      <c r="B58" s="48" t="s">
        <v>109</v>
      </c>
      <c r="C58" s="11" t="s">
        <v>653</v>
      </c>
      <c r="D58" s="17">
        <v>42790</v>
      </c>
      <c r="E58" s="15" t="s">
        <v>250</v>
      </c>
      <c r="F58" s="6">
        <v>1</v>
      </c>
      <c r="G58" s="6">
        <v>66278.62</v>
      </c>
      <c r="H58" s="16">
        <v>69074</v>
      </c>
      <c r="I58" s="16">
        <v>1341.71</v>
      </c>
      <c r="J58" s="16"/>
      <c r="K58" s="16">
        <v>66278.62</v>
      </c>
    </row>
    <row r="59" spans="1:11" ht="12.75">
      <c r="A59" s="6">
        <f t="shared" si="1"/>
        <v>54</v>
      </c>
      <c r="B59" s="48" t="s">
        <v>110</v>
      </c>
      <c r="C59" s="11" t="s">
        <v>654</v>
      </c>
      <c r="D59" s="17">
        <v>42790</v>
      </c>
      <c r="E59" s="15" t="s">
        <v>250</v>
      </c>
      <c r="F59" s="6">
        <v>1</v>
      </c>
      <c r="G59" s="6">
        <v>63153.72</v>
      </c>
      <c r="H59" s="16">
        <v>66962</v>
      </c>
      <c r="I59" s="16">
        <v>1279.18</v>
      </c>
      <c r="J59" s="16"/>
      <c r="K59" s="16">
        <v>63153.72</v>
      </c>
    </row>
    <row r="60" spans="1:11" ht="12.75">
      <c r="A60" s="6">
        <f t="shared" si="1"/>
        <v>55</v>
      </c>
      <c r="B60" s="48" t="s">
        <v>0</v>
      </c>
      <c r="C60" s="11" t="s">
        <v>692</v>
      </c>
      <c r="D60" s="17" t="s">
        <v>656</v>
      </c>
      <c r="E60" s="15" t="s">
        <v>250</v>
      </c>
      <c r="F60" s="6">
        <v>1</v>
      </c>
      <c r="G60" s="6">
        <v>56760.54</v>
      </c>
      <c r="H60" s="16">
        <v>60421</v>
      </c>
      <c r="I60" s="16">
        <v>1148.9</v>
      </c>
      <c r="J60" s="16"/>
      <c r="K60" s="16">
        <v>56760.54</v>
      </c>
    </row>
    <row r="61" spans="1:11" ht="12.75">
      <c r="A61" s="6">
        <f t="shared" si="1"/>
        <v>56</v>
      </c>
      <c r="B61" s="48" t="s">
        <v>1</v>
      </c>
      <c r="C61" s="11" t="s">
        <v>617</v>
      </c>
      <c r="D61" s="17">
        <v>42788</v>
      </c>
      <c r="E61" s="15" t="s">
        <v>250</v>
      </c>
      <c r="F61" s="6">
        <v>1</v>
      </c>
      <c r="G61" s="6">
        <v>46929.41</v>
      </c>
      <c r="H61" s="16">
        <v>50227</v>
      </c>
      <c r="I61" s="16">
        <v>950.54</v>
      </c>
      <c r="J61" s="16"/>
      <c r="K61" s="16">
        <v>46929.41</v>
      </c>
    </row>
    <row r="62" spans="1:11" ht="12.75">
      <c r="A62" s="6">
        <f t="shared" si="1"/>
        <v>57</v>
      </c>
      <c r="B62" s="48" t="s">
        <v>239</v>
      </c>
      <c r="C62" s="11" t="s">
        <v>693</v>
      </c>
      <c r="D62" s="17" t="s">
        <v>656</v>
      </c>
      <c r="E62" s="15" t="s">
        <v>250</v>
      </c>
      <c r="F62" s="6">
        <v>1</v>
      </c>
      <c r="G62" s="6">
        <v>57050.77</v>
      </c>
      <c r="H62" s="16">
        <v>60110.44</v>
      </c>
      <c r="I62" s="16">
        <v>1154.72</v>
      </c>
      <c r="J62" s="16"/>
      <c r="K62" s="16">
        <v>57050.77</v>
      </c>
    </row>
    <row r="63" spans="1:11" ht="12.75">
      <c r="A63" s="6">
        <f t="shared" si="1"/>
        <v>58</v>
      </c>
      <c r="B63" s="48" t="s">
        <v>819</v>
      </c>
      <c r="C63" s="11" t="s">
        <v>658</v>
      </c>
      <c r="D63" s="17" t="s">
        <v>656</v>
      </c>
      <c r="E63" s="15" t="s">
        <v>250</v>
      </c>
      <c r="F63" s="6">
        <v>1</v>
      </c>
      <c r="G63" s="6">
        <v>66060.1</v>
      </c>
      <c r="H63" s="16">
        <v>68874</v>
      </c>
      <c r="I63" s="16">
        <v>1336.64</v>
      </c>
      <c r="J63" s="16"/>
      <c r="K63" s="16">
        <v>66060.1</v>
      </c>
    </row>
    <row r="64" spans="1:11" ht="12.75">
      <c r="A64" s="6">
        <f t="shared" si="1"/>
        <v>59</v>
      </c>
      <c r="B64" s="48" t="s">
        <v>820</v>
      </c>
      <c r="C64" s="11" t="s">
        <v>659</v>
      </c>
      <c r="D64" s="17" t="s">
        <v>656</v>
      </c>
      <c r="E64" s="15" t="s">
        <v>250</v>
      </c>
      <c r="F64" s="6">
        <v>1</v>
      </c>
      <c r="G64" s="6">
        <v>54652.16</v>
      </c>
      <c r="H64" s="16">
        <v>57652.81</v>
      </c>
      <c r="I64" s="16">
        <v>1105.54</v>
      </c>
      <c r="J64" s="16"/>
      <c r="K64" s="16">
        <v>54652.16</v>
      </c>
    </row>
    <row r="65" spans="1:11" ht="12.75">
      <c r="A65" s="6">
        <f t="shared" si="1"/>
        <v>60</v>
      </c>
      <c r="B65" s="48" t="s">
        <v>2</v>
      </c>
      <c r="C65" s="11" t="s">
        <v>618</v>
      </c>
      <c r="D65" s="17">
        <v>42788</v>
      </c>
      <c r="E65" s="15" t="s">
        <v>250</v>
      </c>
      <c r="F65" s="6">
        <v>1</v>
      </c>
      <c r="G65" s="6">
        <v>46961.32</v>
      </c>
      <c r="H65" s="16">
        <v>50346</v>
      </c>
      <c r="I65" s="16">
        <v>950.4</v>
      </c>
      <c r="J65" s="16"/>
      <c r="K65" s="16">
        <v>46961.32</v>
      </c>
    </row>
    <row r="66" spans="1:11" ht="12.75">
      <c r="A66" s="6">
        <f t="shared" si="1"/>
        <v>61</v>
      </c>
      <c r="B66" s="48" t="s">
        <v>3</v>
      </c>
      <c r="C66" s="11" t="s">
        <v>664</v>
      </c>
      <c r="D66" s="17" t="s">
        <v>656</v>
      </c>
      <c r="E66" s="15" t="s">
        <v>250</v>
      </c>
      <c r="F66" s="6">
        <v>1</v>
      </c>
      <c r="G66" s="6">
        <v>50606.3</v>
      </c>
      <c r="H66" s="16">
        <v>54150</v>
      </c>
      <c r="I66" s="16">
        <v>1022.99</v>
      </c>
      <c r="J66" s="16"/>
      <c r="K66" s="16">
        <v>50606.3</v>
      </c>
    </row>
    <row r="67" spans="1:11" ht="12.75">
      <c r="A67" s="6">
        <f t="shared" si="1"/>
        <v>62</v>
      </c>
      <c r="B67" s="48" t="s">
        <v>4</v>
      </c>
      <c r="C67" s="11" t="s">
        <v>660</v>
      </c>
      <c r="D67" s="17" t="s">
        <v>656</v>
      </c>
      <c r="E67" s="15" t="s">
        <v>250</v>
      </c>
      <c r="F67" s="6">
        <v>1</v>
      </c>
      <c r="G67" s="6">
        <v>53582.96</v>
      </c>
      <c r="H67" s="16">
        <v>56558.38</v>
      </c>
      <c r="I67" s="16">
        <v>1084.51</v>
      </c>
      <c r="J67" s="16"/>
      <c r="K67" s="16">
        <v>53582.96</v>
      </c>
    </row>
    <row r="68" spans="1:11" ht="12.75">
      <c r="A68" s="6">
        <f t="shared" si="1"/>
        <v>63</v>
      </c>
      <c r="B68" s="48" t="s">
        <v>5</v>
      </c>
      <c r="C68" s="11" t="s">
        <v>662</v>
      </c>
      <c r="D68" s="17" t="s">
        <v>656</v>
      </c>
      <c r="E68" s="15" t="s">
        <v>250</v>
      </c>
      <c r="F68" s="6">
        <v>1</v>
      </c>
      <c r="G68" s="6">
        <v>50508.53</v>
      </c>
      <c r="H68" s="16">
        <v>54049</v>
      </c>
      <c r="I68" s="16">
        <v>1020.99</v>
      </c>
      <c r="J68" s="16"/>
      <c r="K68" s="16">
        <v>50508.53</v>
      </c>
    </row>
    <row r="69" spans="1:11" ht="12.75">
      <c r="A69" s="6">
        <f t="shared" si="1"/>
        <v>64</v>
      </c>
      <c r="B69" s="48" t="s">
        <v>6</v>
      </c>
      <c r="C69" s="11" t="s">
        <v>661</v>
      </c>
      <c r="D69" s="17" t="s">
        <v>656</v>
      </c>
      <c r="E69" s="15" t="s">
        <v>250</v>
      </c>
      <c r="F69" s="6">
        <v>1</v>
      </c>
      <c r="G69" s="6">
        <v>51811.93</v>
      </c>
      <c r="H69" s="16">
        <v>54742.74</v>
      </c>
      <c r="I69" s="16">
        <v>1047.34</v>
      </c>
      <c r="J69" s="16"/>
      <c r="K69" s="16">
        <v>51811.93</v>
      </c>
    </row>
    <row r="70" spans="1:11" ht="12.75">
      <c r="A70" s="6">
        <f t="shared" si="1"/>
        <v>65</v>
      </c>
      <c r="B70" s="48" t="s">
        <v>7</v>
      </c>
      <c r="C70" s="11" t="s">
        <v>663</v>
      </c>
      <c r="D70" s="17" t="s">
        <v>656</v>
      </c>
      <c r="E70" s="15" t="s">
        <v>250</v>
      </c>
      <c r="F70" s="6">
        <v>1</v>
      </c>
      <c r="G70" s="6">
        <v>69347.35</v>
      </c>
      <c r="H70" s="16">
        <v>72708.08</v>
      </c>
      <c r="I70" s="16">
        <v>1405.61</v>
      </c>
      <c r="J70" s="16"/>
      <c r="K70" s="16">
        <v>69347.35</v>
      </c>
    </row>
    <row r="71" spans="1:11" ht="12.75">
      <c r="A71" s="6">
        <f t="shared" si="1"/>
        <v>66</v>
      </c>
      <c r="B71" s="48" t="s">
        <v>821</v>
      </c>
      <c r="C71" s="11" t="s">
        <v>706</v>
      </c>
      <c r="D71" s="17" t="s">
        <v>656</v>
      </c>
      <c r="E71" s="15" t="s">
        <v>250</v>
      </c>
      <c r="F71" s="6">
        <v>1</v>
      </c>
      <c r="G71" s="6">
        <v>54187.33</v>
      </c>
      <c r="H71" s="16">
        <v>57177.05</v>
      </c>
      <c r="I71" s="16">
        <v>1096.43</v>
      </c>
      <c r="J71" s="16"/>
      <c r="K71" s="16">
        <v>54187.33</v>
      </c>
    </row>
    <row r="72" spans="1:11" ht="12.75">
      <c r="A72" s="6">
        <f t="shared" si="1"/>
        <v>67</v>
      </c>
      <c r="B72" s="48" t="s">
        <v>822</v>
      </c>
      <c r="C72" s="11" t="s">
        <v>707</v>
      </c>
      <c r="D72" s="17" t="s">
        <v>656</v>
      </c>
      <c r="E72" s="15" t="s">
        <v>250</v>
      </c>
      <c r="F72" s="6">
        <v>1</v>
      </c>
      <c r="G72" s="6">
        <v>65656.8</v>
      </c>
      <c r="H72" s="16">
        <v>68925.22</v>
      </c>
      <c r="I72" s="16">
        <v>1328.68</v>
      </c>
      <c r="J72" s="16"/>
      <c r="K72" s="16">
        <v>65656.8</v>
      </c>
    </row>
    <row r="73" spans="1:11" ht="12.75">
      <c r="A73" s="6">
        <f t="shared" si="1"/>
        <v>68</v>
      </c>
      <c r="B73" s="48" t="s">
        <v>823</v>
      </c>
      <c r="C73" s="11" t="s">
        <v>709</v>
      </c>
      <c r="D73" s="17" t="s">
        <v>656</v>
      </c>
      <c r="E73" s="15" t="s">
        <v>250</v>
      </c>
      <c r="F73" s="6">
        <v>1</v>
      </c>
      <c r="G73" s="6">
        <v>61807.87</v>
      </c>
      <c r="H73" s="16">
        <v>64976.87</v>
      </c>
      <c r="I73" s="16">
        <v>1245.83</v>
      </c>
      <c r="J73" s="16"/>
      <c r="K73" s="16">
        <v>61807.87</v>
      </c>
    </row>
    <row r="74" spans="1:11" ht="12.75">
      <c r="A74" s="6">
        <f t="shared" si="1"/>
        <v>69</v>
      </c>
      <c r="B74" s="48" t="s">
        <v>8</v>
      </c>
      <c r="C74" s="11" t="s">
        <v>688</v>
      </c>
      <c r="D74" s="17" t="s">
        <v>656</v>
      </c>
      <c r="E74" s="15" t="s">
        <v>250</v>
      </c>
      <c r="F74" s="6">
        <v>1</v>
      </c>
      <c r="G74" s="6">
        <v>54713.36</v>
      </c>
      <c r="H74" s="16">
        <v>57715.5</v>
      </c>
      <c r="I74" s="16">
        <v>1106.78</v>
      </c>
      <c r="J74" s="16"/>
      <c r="K74" s="16">
        <v>54713.36</v>
      </c>
    </row>
    <row r="75" spans="1:11" ht="12.75">
      <c r="A75" s="6">
        <f t="shared" si="1"/>
        <v>70</v>
      </c>
      <c r="B75" s="48" t="s">
        <v>131</v>
      </c>
      <c r="C75" s="11" t="s">
        <v>695</v>
      </c>
      <c r="D75" s="17" t="s">
        <v>656</v>
      </c>
      <c r="E75" s="15" t="s">
        <v>250</v>
      </c>
      <c r="F75" s="6">
        <v>1</v>
      </c>
      <c r="G75" s="6">
        <v>63601.15</v>
      </c>
      <c r="H75" s="16">
        <v>67428</v>
      </c>
      <c r="I75" s="16">
        <v>1288.05</v>
      </c>
      <c r="J75" s="16"/>
      <c r="K75" s="16">
        <v>63601.15</v>
      </c>
    </row>
    <row r="76" spans="1:11" ht="12.75">
      <c r="A76" s="6">
        <f t="shared" si="1"/>
        <v>71</v>
      </c>
      <c r="B76" s="48" t="s">
        <v>50</v>
      </c>
      <c r="C76" s="11" t="s">
        <v>694</v>
      </c>
      <c r="D76" s="17" t="s">
        <v>656</v>
      </c>
      <c r="E76" s="15" t="s">
        <v>250</v>
      </c>
      <c r="F76" s="6">
        <v>1</v>
      </c>
      <c r="G76" s="6">
        <v>63615.07</v>
      </c>
      <c r="H76" s="16">
        <v>67444</v>
      </c>
      <c r="I76" s="16">
        <v>1288.31</v>
      </c>
      <c r="J76" s="16"/>
      <c r="K76" s="16">
        <v>63615.07</v>
      </c>
    </row>
    <row r="77" spans="1:11" ht="12.75">
      <c r="A77" s="6">
        <f t="shared" si="1"/>
        <v>72</v>
      </c>
      <c r="B77" s="48" t="s">
        <v>9</v>
      </c>
      <c r="C77" s="11" t="s">
        <v>698</v>
      </c>
      <c r="D77" s="17" t="s">
        <v>656</v>
      </c>
      <c r="E77" s="15" t="s">
        <v>250</v>
      </c>
      <c r="F77" s="6">
        <v>1</v>
      </c>
      <c r="G77" s="6">
        <v>62035.49</v>
      </c>
      <c r="H77" s="16">
        <v>68760</v>
      </c>
      <c r="I77" s="16">
        <v>1250.34</v>
      </c>
      <c r="J77" s="16"/>
      <c r="K77" s="16">
        <v>62035.49</v>
      </c>
    </row>
    <row r="78" spans="1:11" ht="12.75">
      <c r="A78" s="6">
        <f t="shared" si="1"/>
        <v>73</v>
      </c>
      <c r="B78" s="48" t="s">
        <v>10</v>
      </c>
      <c r="C78" s="11" t="s">
        <v>697</v>
      </c>
      <c r="D78" s="17" t="s">
        <v>656</v>
      </c>
      <c r="E78" s="15" t="s">
        <v>250</v>
      </c>
      <c r="F78" s="6">
        <v>1</v>
      </c>
      <c r="G78" s="6">
        <v>54562.38</v>
      </c>
      <c r="H78" s="16">
        <v>58193</v>
      </c>
      <c r="I78" s="16">
        <v>1103.74</v>
      </c>
      <c r="J78" s="16"/>
      <c r="K78" s="16">
        <v>54562.38</v>
      </c>
    </row>
    <row r="79" spans="1:12" s="1" customFormat="1" ht="12.75">
      <c r="A79" s="72"/>
      <c r="B79" s="129" t="s">
        <v>243</v>
      </c>
      <c r="C79" s="72"/>
      <c r="D79" s="73"/>
      <c r="E79" s="72"/>
      <c r="F79" s="130">
        <f aca="true" t="shared" si="2" ref="F79:K79">SUM(F6:F78)</f>
        <v>73</v>
      </c>
      <c r="G79" s="130">
        <f t="shared" si="2"/>
        <v>3891407.09</v>
      </c>
      <c r="H79" s="130">
        <f t="shared" si="2"/>
        <v>4190206.96</v>
      </c>
      <c r="I79" s="130">
        <f t="shared" si="2"/>
        <v>80315</v>
      </c>
      <c r="J79" s="130">
        <f t="shared" si="2"/>
        <v>0</v>
      </c>
      <c r="K79" s="130">
        <f t="shared" si="2"/>
        <v>3479383.67</v>
      </c>
      <c r="L79" s="49"/>
    </row>
    <row r="81" ht="12.75">
      <c r="I81" s="23"/>
    </row>
  </sheetData>
  <sheetProtection/>
  <mergeCells count="3">
    <mergeCell ref="F1:H1"/>
    <mergeCell ref="A2:K2"/>
    <mergeCell ref="B5:E5"/>
  </mergeCells>
  <printOptions/>
  <pageMargins left="0.17" right="0.17" top="0.22" bottom="0.16" header="0.31496062992125984" footer="0.31496062992125984"/>
  <pageSetup fitToHeight="3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7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4.375" style="1" customWidth="1"/>
    <col min="2" max="2" width="36.25390625" style="1" customWidth="1"/>
    <col min="3" max="3" width="27.75390625" style="1" hidden="1" customWidth="1"/>
    <col min="4" max="4" width="27.75390625" style="1" customWidth="1"/>
    <col min="5" max="5" width="9.125" style="1" customWidth="1"/>
    <col min="6" max="6" width="11.00390625" style="1" customWidth="1"/>
    <col min="7" max="7" width="12.375" style="1" customWidth="1"/>
    <col min="8" max="8" width="9.375" style="1" customWidth="1"/>
    <col min="9" max="9" width="13.375" style="23" customWidth="1"/>
    <col min="10" max="10" width="13.75390625" style="1" hidden="1" customWidth="1"/>
    <col min="11" max="11" width="12.375" style="69" hidden="1" customWidth="1"/>
    <col min="12" max="12" width="14.00390625" style="23" customWidth="1"/>
    <col min="13" max="16384" width="9.125" style="2" customWidth="1"/>
  </cols>
  <sheetData>
    <row r="1" spans="8:11" ht="12.75">
      <c r="H1" s="282"/>
      <c r="I1" s="282"/>
      <c r="J1" s="282"/>
      <c r="K1" s="60"/>
    </row>
    <row r="2" spans="1:12" ht="18">
      <c r="A2" s="283" t="s">
        <v>229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12" ht="38.25">
      <c r="A3" s="3" t="s">
        <v>141</v>
      </c>
      <c r="B3" s="3" t="s">
        <v>142</v>
      </c>
      <c r="C3" s="3" t="s">
        <v>143</v>
      </c>
      <c r="D3" s="3" t="s">
        <v>252</v>
      </c>
      <c r="E3" s="3" t="s">
        <v>230</v>
      </c>
      <c r="F3" s="3" t="s">
        <v>231</v>
      </c>
      <c r="G3" s="3" t="s">
        <v>304</v>
      </c>
      <c r="H3" s="3" t="s">
        <v>232</v>
      </c>
      <c r="I3" s="4" t="s">
        <v>340</v>
      </c>
      <c r="J3" s="4" t="s">
        <v>341</v>
      </c>
      <c r="K3" s="61" t="s">
        <v>348</v>
      </c>
      <c r="L3" s="4" t="s">
        <v>831</v>
      </c>
    </row>
    <row r="4" spans="1:12" ht="12.75">
      <c r="A4" s="3">
        <v>1</v>
      </c>
      <c r="B4" s="3">
        <v>2</v>
      </c>
      <c r="C4" s="3">
        <v>3</v>
      </c>
      <c r="D4" s="3"/>
      <c r="E4" s="3">
        <v>4</v>
      </c>
      <c r="F4" s="3">
        <v>5</v>
      </c>
      <c r="G4" s="3">
        <v>6</v>
      </c>
      <c r="H4" s="3">
        <v>7</v>
      </c>
      <c r="I4" s="70">
        <v>8</v>
      </c>
      <c r="J4" s="5">
        <v>9</v>
      </c>
      <c r="K4" s="70">
        <v>10</v>
      </c>
      <c r="L4" s="70">
        <v>11</v>
      </c>
    </row>
    <row r="5" spans="1:12" ht="12.75">
      <c r="A5" s="29"/>
      <c r="B5" s="288" t="s">
        <v>343</v>
      </c>
      <c r="C5" s="289"/>
      <c r="D5" s="289"/>
      <c r="E5" s="289"/>
      <c r="F5" s="289"/>
      <c r="G5" s="290"/>
      <c r="H5" s="29"/>
      <c r="I5" s="30"/>
      <c r="J5" s="31"/>
      <c r="K5" s="62"/>
      <c r="L5" s="30"/>
    </row>
    <row r="6" spans="1:12" ht="12.75">
      <c r="A6" s="33"/>
      <c r="B6" s="291" t="s">
        <v>344</v>
      </c>
      <c r="C6" s="291"/>
      <c r="D6" s="38"/>
      <c r="E6" s="38"/>
      <c r="F6" s="38"/>
      <c r="G6" s="38"/>
      <c r="H6" s="33"/>
      <c r="I6" s="34"/>
      <c r="J6" s="35"/>
      <c r="K6" s="63"/>
      <c r="L6" s="34"/>
    </row>
    <row r="7" spans="1:12" s="1" customFormat="1" ht="12.75">
      <c r="A7" s="3"/>
      <c r="B7" s="24" t="s">
        <v>255</v>
      </c>
      <c r="C7" s="24"/>
      <c r="D7" s="24"/>
      <c r="E7" s="21"/>
      <c r="F7" s="27"/>
      <c r="G7" s="6"/>
      <c r="H7" s="3"/>
      <c r="I7" s="4"/>
      <c r="J7" s="4"/>
      <c r="K7" s="61"/>
      <c r="L7" s="4"/>
    </row>
    <row r="8" spans="1:12" s="1" customFormat="1" ht="12.75">
      <c r="A8" s="3">
        <v>1</v>
      </c>
      <c r="B8" s="46" t="s">
        <v>157</v>
      </c>
      <c r="C8" s="3" t="s">
        <v>263</v>
      </c>
      <c r="D8" s="24" t="s">
        <v>255</v>
      </c>
      <c r="E8" s="21" t="s">
        <v>761</v>
      </c>
      <c r="F8" s="96">
        <v>42818</v>
      </c>
      <c r="G8" s="6" t="s">
        <v>174</v>
      </c>
      <c r="H8" s="3">
        <v>6</v>
      </c>
      <c r="I8" s="4">
        <v>466344</v>
      </c>
      <c r="J8" s="4">
        <v>480115.2</v>
      </c>
      <c r="K8" s="61">
        <v>3123</v>
      </c>
      <c r="L8" s="4">
        <v>156218.4</v>
      </c>
    </row>
    <row r="9" spans="1:12" ht="12.75">
      <c r="A9" s="3"/>
      <c r="B9" s="93"/>
      <c r="C9" s="94"/>
      <c r="D9" s="6"/>
      <c r="E9" s="21"/>
      <c r="F9" s="27"/>
      <c r="G9" s="10"/>
      <c r="H9" s="3"/>
      <c r="I9" s="4"/>
      <c r="J9" s="4"/>
      <c r="K9" s="61"/>
      <c r="L9" s="4"/>
    </row>
    <row r="10" spans="1:12" ht="12.75">
      <c r="A10" s="36"/>
      <c r="B10" s="20" t="s">
        <v>166</v>
      </c>
      <c r="C10" s="39"/>
      <c r="D10" s="39"/>
      <c r="E10" s="39"/>
      <c r="F10" s="39"/>
      <c r="G10" s="39"/>
      <c r="H10" s="39">
        <f>SUM(H7:H9)</f>
        <v>6</v>
      </c>
      <c r="I10" s="59">
        <f>SUM(I7:I9)</f>
        <v>466344</v>
      </c>
      <c r="J10" s="59">
        <f>SUM(J7:J9)</f>
        <v>480115.2</v>
      </c>
      <c r="K10" s="59">
        <f>SUM(K7:K9)</f>
        <v>3123</v>
      </c>
      <c r="L10" s="59">
        <f>SUM(L7:L9)</f>
        <v>156218.4</v>
      </c>
    </row>
    <row r="11" spans="1:12" ht="12.75">
      <c r="A11" s="6"/>
      <c r="B11" s="7"/>
      <c r="C11" s="6"/>
      <c r="D11" s="6"/>
      <c r="E11" s="6"/>
      <c r="F11" s="6"/>
      <c r="G11" s="6"/>
      <c r="H11" s="6"/>
      <c r="I11" s="16"/>
      <c r="J11" s="8"/>
      <c r="K11" s="26"/>
      <c r="L11" s="16"/>
    </row>
    <row r="12" spans="1:12" ht="12.75">
      <c r="A12" s="36"/>
      <c r="B12" s="292" t="s">
        <v>225</v>
      </c>
      <c r="C12" s="293"/>
      <c r="D12" s="40"/>
      <c r="E12" s="40"/>
      <c r="F12" s="40"/>
      <c r="G12" s="36"/>
      <c r="H12" s="36"/>
      <c r="I12" s="41"/>
      <c r="J12" s="42"/>
      <c r="K12" s="64"/>
      <c r="L12" s="41"/>
    </row>
    <row r="13" spans="1:12" ht="12.75">
      <c r="A13" s="6"/>
      <c r="B13" s="7" t="s">
        <v>253</v>
      </c>
      <c r="C13" s="6" t="s">
        <v>111</v>
      </c>
      <c r="D13" s="6" t="s">
        <v>254</v>
      </c>
      <c r="E13" s="28" t="s">
        <v>370</v>
      </c>
      <c r="F13" s="17"/>
      <c r="G13" s="74" t="s">
        <v>285</v>
      </c>
      <c r="H13" s="6"/>
      <c r="I13" s="71">
        <v>1860</v>
      </c>
      <c r="J13" s="26"/>
      <c r="K13" s="26"/>
      <c r="L13" s="71"/>
    </row>
    <row r="14" spans="1:12" ht="12.75">
      <c r="A14" s="98">
        <f>1</f>
        <v>1</v>
      </c>
      <c r="B14" s="7" t="s">
        <v>37</v>
      </c>
      <c r="C14" s="6" t="s">
        <v>814</v>
      </c>
      <c r="D14" s="24" t="s">
        <v>255</v>
      </c>
      <c r="E14" s="28" t="s">
        <v>818</v>
      </c>
      <c r="F14" s="17">
        <v>42830</v>
      </c>
      <c r="G14" s="10" t="s">
        <v>175</v>
      </c>
      <c r="H14" s="6">
        <v>1</v>
      </c>
      <c r="I14" s="47">
        <v>118429.2</v>
      </c>
      <c r="J14" s="26">
        <v>122928</v>
      </c>
      <c r="K14" s="26"/>
      <c r="L14" s="16"/>
    </row>
    <row r="15" spans="1:12" ht="12.75">
      <c r="A15" s="98">
        <f>A14+1</f>
        <v>2</v>
      </c>
      <c r="B15" s="7" t="s">
        <v>334</v>
      </c>
      <c r="C15" s="6" t="s">
        <v>814</v>
      </c>
      <c r="D15" s="24" t="s">
        <v>255</v>
      </c>
      <c r="E15" s="28" t="s">
        <v>813</v>
      </c>
      <c r="F15" s="17">
        <v>42830</v>
      </c>
      <c r="G15" s="10" t="s">
        <v>175</v>
      </c>
      <c r="H15" s="6">
        <v>1</v>
      </c>
      <c r="I15" s="47">
        <v>39205.2</v>
      </c>
      <c r="J15" s="26">
        <v>41774</v>
      </c>
      <c r="K15" s="26"/>
      <c r="L15" s="16"/>
    </row>
    <row r="16" spans="1:12" ht="12.75">
      <c r="A16" s="98">
        <f>A15+1</f>
        <v>3</v>
      </c>
      <c r="B16" s="7" t="s">
        <v>867</v>
      </c>
      <c r="C16" s="6"/>
      <c r="D16" s="24" t="s">
        <v>255</v>
      </c>
      <c r="E16" s="28" t="s">
        <v>905</v>
      </c>
      <c r="F16" s="17">
        <v>42853</v>
      </c>
      <c r="G16" s="10" t="s">
        <v>175</v>
      </c>
      <c r="H16" s="6">
        <v>2</v>
      </c>
      <c r="I16" s="47">
        <v>122203.4</v>
      </c>
      <c r="J16" s="26">
        <v>125442</v>
      </c>
      <c r="K16" s="26">
        <v>2699</v>
      </c>
      <c r="L16" s="16"/>
    </row>
    <row r="17" spans="1:12" ht="12.75">
      <c r="A17" s="36"/>
      <c r="B17" s="39" t="s">
        <v>166</v>
      </c>
      <c r="C17" s="39"/>
      <c r="D17" s="39"/>
      <c r="E17" s="39"/>
      <c r="F17" s="39"/>
      <c r="G17" s="39"/>
      <c r="H17" s="39">
        <f>SUM(H13:H16)</f>
        <v>4</v>
      </c>
      <c r="I17" s="39">
        <f>SUM(I13:I16)</f>
        <v>281697.8</v>
      </c>
      <c r="J17" s="39">
        <f>SUM(J13:J16)</f>
        <v>290144</v>
      </c>
      <c r="K17" s="39">
        <f>SUM(K13:K16)</f>
        <v>2699</v>
      </c>
      <c r="L17" s="39">
        <f>SUM(L13:L16)</f>
        <v>0</v>
      </c>
    </row>
    <row r="18" spans="1:12" ht="12.75">
      <c r="A18" s="6"/>
      <c r="B18" s="11"/>
      <c r="C18" s="11"/>
      <c r="D18" s="11"/>
      <c r="E18" s="11"/>
      <c r="F18" s="11"/>
      <c r="G18" s="11"/>
      <c r="H18" s="11"/>
      <c r="I18" s="22"/>
      <c r="J18" s="12" t="s">
        <v>727</v>
      </c>
      <c r="K18" s="65"/>
      <c r="L18" s="22"/>
    </row>
    <row r="19" spans="1:12" ht="12.75">
      <c r="A19" s="6"/>
      <c r="B19" s="11" t="s">
        <v>315</v>
      </c>
      <c r="C19" s="11"/>
      <c r="D19" s="11" t="s">
        <v>726</v>
      </c>
      <c r="E19" s="11"/>
      <c r="F19" s="11"/>
      <c r="G19" s="11"/>
      <c r="H19" s="11"/>
      <c r="I19" s="22"/>
      <c r="J19" s="12"/>
      <c r="K19" s="65"/>
      <c r="L19" s="22"/>
    </row>
    <row r="20" spans="1:12" ht="12.75">
      <c r="A20" s="6"/>
      <c r="B20" s="7" t="s">
        <v>719</v>
      </c>
      <c r="C20" s="6"/>
      <c r="D20" s="6" t="s">
        <v>801</v>
      </c>
      <c r="E20" s="28" t="s">
        <v>855</v>
      </c>
      <c r="F20" s="17">
        <v>42835</v>
      </c>
      <c r="G20" s="74" t="s">
        <v>134</v>
      </c>
      <c r="H20" s="6"/>
      <c r="I20" s="71">
        <v>980</v>
      </c>
      <c r="J20" s="26"/>
      <c r="K20" s="26"/>
      <c r="L20" s="71"/>
    </row>
    <row r="21" spans="1:12" ht="12.75">
      <c r="A21" s="6"/>
      <c r="B21" s="25" t="s">
        <v>718</v>
      </c>
      <c r="C21" s="6"/>
      <c r="D21" s="6" t="s">
        <v>801</v>
      </c>
      <c r="E21" s="28" t="s">
        <v>856</v>
      </c>
      <c r="F21" s="17">
        <v>42835</v>
      </c>
      <c r="G21" s="74" t="s">
        <v>134</v>
      </c>
      <c r="H21" s="6"/>
      <c r="I21" s="71">
        <v>980</v>
      </c>
      <c r="J21" s="26"/>
      <c r="K21" s="26"/>
      <c r="L21" s="71"/>
    </row>
    <row r="22" spans="1:12" ht="12.75">
      <c r="A22" s="98">
        <v>1</v>
      </c>
      <c r="B22" s="7" t="s">
        <v>719</v>
      </c>
      <c r="C22" s="6"/>
      <c r="D22" s="6" t="s">
        <v>275</v>
      </c>
      <c r="E22" s="28" t="s">
        <v>887</v>
      </c>
      <c r="F22" s="17">
        <v>42851</v>
      </c>
      <c r="G22" s="10" t="s">
        <v>175</v>
      </c>
      <c r="H22" s="6">
        <v>1</v>
      </c>
      <c r="I22" s="71">
        <v>150627.6</v>
      </c>
      <c r="J22" s="26">
        <v>154264</v>
      </c>
      <c r="K22" s="26">
        <v>3030</v>
      </c>
      <c r="L22" s="71"/>
    </row>
    <row r="23" spans="1:12" ht="12.75">
      <c r="A23" s="98">
        <v>2</v>
      </c>
      <c r="B23" s="25" t="s">
        <v>718</v>
      </c>
      <c r="C23" s="6"/>
      <c r="D23" s="6" t="s">
        <v>275</v>
      </c>
      <c r="E23" s="28" t="s">
        <v>888</v>
      </c>
      <c r="F23" s="17">
        <v>42851</v>
      </c>
      <c r="G23" s="10" t="s">
        <v>175</v>
      </c>
      <c r="H23" s="6">
        <v>1</v>
      </c>
      <c r="I23" s="71">
        <v>133117.2</v>
      </c>
      <c r="J23" s="26">
        <v>136324</v>
      </c>
      <c r="K23" s="26">
        <v>2672</v>
      </c>
      <c r="L23" s="71"/>
    </row>
    <row r="24" spans="1:12" ht="12.75">
      <c r="A24" s="6"/>
      <c r="B24" s="15"/>
      <c r="C24" s="15"/>
      <c r="D24" s="15"/>
      <c r="E24" s="11"/>
      <c r="F24" s="11"/>
      <c r="G24" s="15"/>
      <c r="H24" s="15"/>
      <c r="I24" s="50"/>
      <c r="J24" s="51"/>
      <c r="K24" s="66"/>
      <c r="L24" s="50"/>
    </row>
    <row r="25" spans="1:12" ht="12.75">
      <c r="A25" s="75"/>
      <c r="B25" s="75"/>
      <c r="C25" s="75"/>
      <c r="D25" s="75"/>
      <c r="E25" s="76"/>
      <c r="F25" s="76"/>
      <c r="G25" s="75"/>
      <c r="H25" s="77">
        <f>SUM(H22:H24)</f>
        <v>2</v>
      </c>
      <c r="I25" s="77">
        <f>SUM(I22:I24)</f>
        <v>283744.80000000005</v>
      </c>
      <c r="J25" s="77">
        <f>SUM(J22:J24)</f>
        <v>290588</v>
      </c>
      <c r="K25" s="77">
        <f>SUM(K22:K24)</f>
        <v>5702</v>
      </c>
      <c r="L25" s="77">
        <f>SUM(L22:L24)</f>
        <v>0</v>
      </c>
    </row>
    <row r="26" spans="1:12" ht="12.75">
      <c r="A26" s="32"/>
      <c r="B26" s="37" t="s">
        <v>114</v>
      </c>
      <c r="C26" s="37"/>
      <c r="D26" s="37"/>
      <c r="E26" s="37"/>
      <c r="F26" s="37"/>
      <c r="G26" s="37"/>
      <c r="H26" s="100">
        <f>H10+H17+H25</f>
        <v>12</v>
      </c>
      <c r="I26" s="58">
        <f>I10+I17+I25</f>
        <v>1031786.6000000001</v>
      </c>
      <c r="J26" s="58">
        <f>J10+J17+J25</f>
        <v>1060847.2</v>
      </c>
      <c r="K26" s="58">
        <f>K10+K17+K25</f>
        <v>11524</v>
      </c>
      <c r="L26" s="58">
        <f>L10+L17+L25</f>
        <v>156218.4</v>
      </c>
    </row>
    <row r="27" spans="1:12" ht="12.75">
      <c r="A27" s="6"/>
      <c r="B27" s="6"/>
      <c r="C27" s="6"/>
      <c r="D27" s="6"/>
      <c r="E27" s="6"/>
      <c r="F27" s="6"/>
      <c r="G27" s="6"/>
      <c r="H27" s="6"/>
      <c r="I27" s="16"/>
      <c r="J27" s="8"/>
      <c r="K27" s="26"/>
      <c r="L27" s="16"/>
    </row>
    <row r="28" spans="1:12" ht="12.75">
      <c r="A28" s="32"/>
      <c r="B28" s="287" t="s">
        <v>346</v>
      </c>
      <c r="C28" s="287"/>
      <c r="D28" s="287"/>
      <c r="E28" s="287"/>
      <c r="F28" s="287"/>
      <c r="G28" s="287"/>
      <c r="H28" s="32"/>
      <c r="I28" s="43"/>
      <c r="J28" s="44"/>
      <c r="K28" s="67"/>
      <c r="L28" s="43"/>
    </row>
    <row r="29" spans="1:12" ht="11.25" customHeight="1">
      <c r="A29" s="6"/>
      <c r="B29" s="11" t="s">
        <v>242</v>
      </c>
      <c r="C29" s="11"/>
      <c r="D29" s="11"/>
      <c r="E29" s="11"/>
      <c r="F29" s="11"/>
      <c r="G29" s="11"/>
      <c r="H29" s="6"/>
      <c r="I29" s="16"/>
      <c r="J29" s="8"/>
      <c r="K29" s="26"/>
      <c r="L29" s="16"/>
    </row>
    <row r="30" spans="1:12" s="1" customFormat="1" ht="14.25" customHeight="1">
      <c r="A30" s="6">
        <v>1</v>
      </c>
      <c r="B30" s="7" t="s">
        <v>376</v>
      </c>
      <c r="C30" s="15"/>
      <c r="D30" s="6" t="s">
        <v>275</v>
      </c>
      <c r="E30" s="11" t="s">
        <v>671</v>
      </c>
      <c r="F30" s="17">
        <v>42794</v>
      </c>
      <c r="G30" s="15" t="s">
        <v>347</v>
      </c>
      <c r="H30" s="6">
        <v>1</v>
      </c>
      <c r="I30" s="16">
        <v>5277.6</v>
      </c>
      <c r="J30" s="16">
        <v>5372</v>
      </c>
      <c r="K30" s="26">
        <v>79</v>
      </c>
      <c r="L30" s="16">
        <v>5277.6</v>
      </c>
    </row>
    <row r="31" spans="1:12" s="1" customFormat="1" ht="12.75">
      <c r="A31" s="6">
        <f>A30+1</f>
        <v>2</v>
      </c>
      <c r="B31" s="7" t="s">
        <v>377</v>
      </c>
      <c r="C31" s="15"/>
      <c r="D31" s="6" t="s">
        <v>275</v>
      </c>
      <c r="E31" s="11" t="s">
        <v>672</v>
      </c>
      <c r="F31" s="17">
        <v>42794</v>
      </c>
      <c r="G31" s="15" t="s">
        <v>347</v>
      </c>
      <c r="H31" s="6">
        <v>1</v>
      </c>
      <c r="I31" s="16">
        <v>1706.4</v>
      </c>
      <c r="J31" s="16">
        <v>1735</v>
      </c>
      <c r="K31" s="26">
        <v>24</v>
      </c>
      <c r="L31" s="16">
        <v>1706.4</v>
      </c>
    </row>
    <row r="32" spans="1:12" s="1" customFormat="1" ht="12.75">
      <c r="A32" s="6">
        <f aca="true" t="shared" si="0" ref="A32:A58">A31+1</f>
        <v>3</v>
      </c>
      <c r="B32" s="7" t="s">
        <v>687</v>
      </c>
      <c r="C32" s="15"/>
      <c r="D32" s="6" t="s">
        <v>275</v>
      </c>
      <c r="E32" s="11" t="s">
        <v>673</v>
      </c>
      <c r="F32" s="17">
        <v>42794</v>
      </c>
      <c r="G32" s="15" t="s">
        <v>347</v>
      </c>
      <c r="H32" s="6">
        <v>1</v>
      </c>
      <c r="I32" s="16">
        <v>1886.4</v>
      </c>
      <c r="J32" s="16">
        <v>1919</v>
      </c>
      <c r="K32" s="26">
        <v>27</v>
      </c>
      <c r="L32" s="16">
        <v>1886.4</v>
      </c>
    </row>
    <row r="33" spans="1:12" s="1" customFormat="1" ht="12.75">
      <c r="A33" s="6">
        <f t="shared" si="0"/>
        <v>4</v>
      </c>
      <c r="B33" s="7" t="s">
        <v>378</v>
      </c>
      <c r="C33" s="15"/>
      <c r="D33" s="6" t="s">
        <v>275</v>
      </c>
      <c r="E33" s="11" t="s">
        <v>674</v>
      </c>
      <c r="F33" s="17">
        <v>42794</v>
      </c>
      <c r="G33" s="15" t="s">
        <v>347</v>
      </c>
      <c r="H33" s="6">
        <v>1</v>
      </c>
      <c r="I33" s="16">
        <v>1886.4</v>
      </c>
      <c r="J33" s="16">
        <v>1919</v>
      </c>
      <c r="K33" s="26">
        <v>27</v>
      </c>
      <c r="L33" s="16">
        <v>1886.4</v>
      </c>
    </row>
    <row r="34" spans="1:12" s="1" customFormat="1" ht="12.75">
      <c r="A34" s="6">
        <f t="shared" si="0"/>
        <v>5</v>
      </c>
      <c r="B34" s="7" t="s">
        <v>379</v>
      </c>
      <c r="C34" s="15"/>
      <c r="D34" s="6" t="s">
        <v>275</v>
      </c>
      <c r="E34" s="11" t="s">
        <v>675</v>
      </c>
      <c r="F34" s="17">
        <v>42794</v>
      </c>
      <c r="G34" s="15" t="s">
        <v>347</v>
      </c>
      <c r="H34" s="6">
        <v>1</v>
      </c>
      <c r="I34" s="16">
        <v>5778</v>
      </c>
      <c r="J34" s="16">
        <v>5882</v>
      </c>
      <c r="K34" s="26">
        <v>87</v>
      </c>
      <c r="L34" s="16">
        <v>5778</v>
      </c>
    </row>
    <row r="35" spans="1:12" s="1" customFormat="1" ht="12.75">
      <c r="A35" s="6">
        <f t="shared" si="0"/>
        <v>6</v>
      </c>
      <c r="B35" s="7" t="s">
        <v>380</v>
      </c>
      <c r="C35" s="15"/>
      <c r="D35" s="6" t="s">
        <v>275</v>
      </c>
      <c r="E35" s="11" t="s">
        <v>676</v>
      </c>
      <c r="F35" s="17">
        <v>42794</v>
      </c>
      <c r="G35" s="15" t="s">
        <v>347</v>
      </c>
      <c r="H35" s="6">
        <v>1</v>
      </c>
      <c r="I35" s="16">
        <v>12853.2</v>
      </c>
      <c r="J35" s="16">
        <v>13086</v>
      </c>
      <c r="K35" s="26">
        <v>194</v>
      </c>
      <c r="L35" s="16">
        <v>12853.2</v>
      </c>
    </row>
    <row r="36" spans="1:12" s="1" customFormat="1" ht="12.75">
      <c r="A36" s="6">
        <f t="shared" si="0"/>
        <v>7</v>
      </c>
      <c r="B36" s="7" t="s">
        <v>381</v>
      </c>
      <c r="C36" s="15"/>
      <c r="D36" s="6" t="s">
        <v>275</v>
      </c>
      <c r="E36" s="11" t="s">
        <v>677</v>
      </c>
      <c r="F36" s="17">
        <v>42794</v>
      </c>
      <c r="G36" s="15" t="s">
        <v>347</v>
      </c>
      <c r="H36" s="6">
        <v>1</v>
      </c>
      <c r="I36" s="16">
        <v>1705.2</v>
      </c>
      <c r="J36" s="16">
        <v>1734</v>
      </c>
      <c r="K36" s="26">
        <v>24</v>
      </c>
      <c r="L36" s="16">
        <v>1705.2</v>
      </c>
    </row>
    <row r="37" spans="1:12" s="1" customFormat="1" ht="12.75">
      <c r="A37" s="6">
        <f t="shared" si="0"/>
        <v>8</v>
      </c>
      <c r="B37" s="7" t="s">
        <v>382</v>
      </c>
      <c r="C37" s="15"/>
      <c r="D37" s="6" t="s">
        <v>275</v>
      </c>
      <c r="E37" s="11" t="s">
        <v>685</v>
      </c>
      <c r="F37" s="17">
        <v>42794</v>
      </c>
      <c r="G37" s="15" t="s">
        <v>347</v>
      </c>
      <c r="H37" s="6">
        <v>1</v>
      </c>
      <c r="I37" s="16">
        <v>6114</v>
      </c>
      <c r="J37" s="16">
        <v>6224</v>
      </c>
      <c r="K37" s="26">
        <v>92</v>
      </c>
      <c r="L37" s="16">
        <v>6114</v>
      </c>
    </row>
    <row r="38" spans="1:12" s="1" customFormat="1" ht="12.75">
      <c r="A38" s="6">
        <f t="shared" si="0"/>
        <v>9</v>
      </c>
      <c r="B38" s="7" t="s">
        <v>383</v>
      </c>
      <c r="C38" s="15"/>
      <c r="D38" s="6" t="s">
        <v>275</v>
      </c>
      <c r="E38" s="11" t="s">
        <v>684</v>
      </c>
      <c r="F38" s="17">
        <v>42794</v>
      </c>
      <c r="G38" s="15" t="s">
        <v>347</v>
      </c>
      <c r="H38" s="6">
        <v>1</v>
      </c>
      <c r="I38" s="16">
        <v>1705.2</v>
      </c>
      <c r="J38" s="16">
        <v>1734</v>
      </c>
      <c r="K38" s="26">
        <v>24</v>
      </c>
      <c r="L38" s="16">
        <v>1705.2</v>
      </c>
    </row>
    <row r="39" spans="1:12" s="1" customFormat="1" ht="12.75">
      <c r="A39" s="6">
        <f t="shared" si="0"/>
        <v>10</v>
      </c>
      <c r="B39" s="7" t="s">
        <v>384</v>
      </c>
      <c r="C39" s="15"/>
      <c r="D39" s="6" t="s">
        <v>275</v>
      </c>
      <c r="E39" s="11" t="s">
        <v>683</v>
      </c>
      <c r="F39" s="17">
        <v>42794</v>
      </c>
      <c r="G39" s="15" t="s">
        <v>347</v>
      </c>
      <c r="H39" s="6">
        <v>1</v>
      </c>
      <c r="I39" s="16">
        <v>8115.6</v>
      </c>
      <c r="J39" s="16">
        <v>8263</v>
      </c>
      <c r="K39" s="26">
        <v>123</v>
      </c>
      <c r="L39" s="16">
        <v>8115.6</v>
      </c>
    </row>
    <row r="40" spans="1:12" s="1" customFormat="1" ht="12.75">
      <c r="A40" s="6">
        <f t="shared" si="0"/>
        <v>11</v>
      </c>
      <c r="B40" s="7" t="s">
        <v>385</v>
      </c>
      <c r="C40" s="15"/>
      <c r="D40" s="6" t="s">
        <v>275</v>
      </c>
      <c r="E40" s="11" t="s">
        <v>682</v>
      </c>
      <c r="F40" s="17">
        <v>42794</v>
      </c>
      <c r="G40" s="15" t="s">
        <v>347</v>
      </c>
      <c r="H40" s="6">
        <v>1</v>
      </c>
      <c r="I40" s="16">
        <v>4826.4</v>
      </c>
      <c r="J40" s="16">
        <v>4913</v>
      </c>
      <c r="K40" s="26">
        <v>72</v>
      </c>
      <c r="L40" s="16">
        <v>4826.4</v>
      </c>
    </row>
    <row r="41" spans="1:12" s="1" customFormat="1" ht="12.75">
      <c r="A41" s="6">
        <f t="shared" si="0"/>
        <v>12</v>
      </c>
      <c r="B41" s="7" t="s">
        <v>386</v>
      </c>
      <c r="C41" s="15"/>
      <c r="D41" s="6" t="s">
        <v>275</v>
      </c>
      <c r="E41" s="11" t="s">
        <v>686</v>
      </c>
      <c r="F41" s="17">
        <v>42794</v>
      </c>
      <c r="G41" s="15" t="s">
        <v>347</v>
      </c>
      <c r="H41" s="6">
        <v>1</v>
      </c>
      <c r="I41" s="16">
        <v>6844.8</v>
      </c>
      <c r="J41" s="16">
        <v>6968</v>
      </c>
      <c r="K41" s="26">
        <v>103</v>
      </c>
      <c r="L41" s="16">
        <v>6844.8</v>
      </c>
    </row>
    <row r="42" spans="1:12" s="1" customFormat="1" ht="12.75">
      <c r="A42" s="6">
        <f t="shared" si="0"/>
        <v>13</v>
      </c>
      <c r="B42" s="7" t="s">
        <v>274</v>
      </c>
      <c r="C42" s="15"/>
      <c r="D42" s="6" t="s">
        <v>275</v>
      </c>
      <c r="E42" s="11" t="s">
        <v>681</v>
      </c>
      <c r="F42" s="17">
        <v>42794</v>
      </c>
      <c r="G42" s="15" t="s">
        <v>347</v>
      </c>
      <c r="H42" s="6">
        <v>1</v>
      </c>
      <c r="I42" s="16">
        <v>5760</v>
      </c>
      <c r="J42" s="16">
        <v>5868</v>
      </c>
      <c r="K42" s="26">
        <v>90</v>
      </c>
      <c r="L42" s="16">
        <v>5760</v>
      </c>
    </row>
    <row r="43" spans="1:12" s="1" customFormat="1" ht="12.75">
      <c r="A43" s="6">
        <f t="shared" si="0"/>
        <v>14</v>
      </c>
      <c r="B43" s="7" t="s">
        <v>387</v>
      </c>
      <c r="C43" s="15"/>
      <c r="D43" s="6" t="s">
        <v>275</v>
      </c>
      <c r="E43" s="11" t="s">
        <v>680</v>
      </c>
      <c r="F43" s="17">
        <v>42794</v>
      </c>
      <c r="G43" s="15" t="s">
        <v>347</v>
      </c>
      <c r="H43" s="6">
        <v>1</v>
      </c>
      <c r="I43" s="16">
        <v>4940.4</v>
      </c>
      <c r="J43" s="16">
        <v>5033</v>
      </c>
      <c r="K43" s="26">
        <v>77</v>
      </c>
      <c r="L43" s="16">
        <v>4940.4</v>
      </c>
    </row>
    <row r="44" spans="1:12" s="1" customFormat="1" ht="12.75">
      <c r="A44" s="6">
        <f t="shared" si="0"/>
        <v>15</v>
      </c>
      <c r="B44" s="7" t="s">
        <v>388</v>
      </c>
      <c r="C44" s="15"/>
      <c r="D44" s="6" t="s">
        <v>275</v>
      </c>
      <c r="E44" s="11" t="s">
        <v>679</v>
      </c>
      <c r="F44" s="17">
        <v>42794</v>
      </c>
      <c r="G44" s="15" t="s">
        <v>347</v>
      </c>
      <c r="H44" s="6">
        <v>1</v>
      </c>
      <c r="I44" s="16">
        <v>2589.6</v>
      </c>
      <c r="J44" s="16">
        <v>2635</v>
      </c>
      <c r="K44" s="26">
        <v>38</v>
      </c>
      <c r="L44" s="16">
        <v>2589.6</v>
      </c>
    </row>
    <row r="45" spans="1:12" s="1" customFormat="1" ht="12.75">
      <c r="A45" s="6">
        <f t="shared" si="0"/>
        <v>16</v>
      </c>
      <c r="B45" s="7" t="s">
        <v>389</v>
      </c>
      <c r="C45" s="15"/>
      <c r="D45" s="6" t="s">
        <v>275</v>
      </c>
      <c r="E45" s="11" t="s">
        <v>678</v>
      </c>
      <c r="F45" s="17">
        <v>42794</v>
      </c>
      <c r="G45" s="15" t="s">
        <v>347</v>
      </c>
      <c r="H45" s="6">
        <v>1</v>
      </c>
      <c r="I45" s="16">
        <v>7021.2</v>
      </c>
      <c r="J45" s="16">
        <v>7148</v>
      </c>
      <c r="K45" s="26">
        <v>106</v>
      </c>
      <c r="L45" s="16">
        <v>7021.2</v>
      </c>
    </row>
    <row r="46" spans="1:12" s="1" customFormat="1" ht="12.75">
      <c r="A46" s="6">
        <f t="shared" si="0"/>
        <v>17</v>
      </c>
      <c r="B46" s="7" t="s">
        <v>594</v>
      </c>
      <c r="C46" s="6"/>
      <c r="D46" s="6" t="s">
        <v>275</v>
      </c>
      <c r="E46" s="11" t="s">
        <v>803</v>
      </c>
      <c r="F46" s="17">
        <v>42823</v>
      </c>
      <c r="G46" s="15" t="s">
        <v>347</v>
      </c>
      <c r="H46" s="6">
        <v>1</v>
      </c>
      <c r="I46" s="16">
        <v>8937.6</v>
      </c>
      <c r="J46" s="16">
        <v>9101</v>
      </c>
      <c r="K46" s="26">
        <v>136</v>
      </c>
      <c r="L46" s="16">
        <v>8937.6</v>
      </c>
    </row>
    <row r="47" spans="1:12" s="1" customFormat="1" ht="12.75">
      <c r="A47" s="6">
        <f t="shared" si="0"/>
        <v>18</v>
      </c>
      <c r="B47" s="7" t="s">
        <v>595</v>
      </c>
      <c r="C47" s="6"/>
      <c r="D47" s="6" t="s">
        <v>275</v>
      </c>
      <c r="E47" s="11" t="s">
        <v>807</v>
      </c>
      <c r="F47" s="17">
        <v>42823</v>
      </c>
      <c r="G47" s="15" t="s">
        <v>347</v>
      </c>
      <c r="H47" s="6">
        <v>1</v>
      </c>
      <c r="I47" s="16">
        <v>2829.6</v>
      </c>
      <c r="J47" s="16">
        <v>2879</v>
      </c>
      <c r="K47" s="26">
        <v>41</v>
      </c>
      <c r="L47" s="16">
        <v>2829.6</v>
      </c>
    </row>
    <row r="48" spans="1:12" s="1" customFormat="1" ht="12.75">
      <c r="A48" s="6">
        <f t="shared" si="0"/>
        <v>19</v>
      </c>
      <c r="B48" s="7" t="s">
        <v>596</v>
      </c>
      <c r="C48" s="6"/>
      <c r="D48" s="6" t="s">
        <v>275</v>
      </c>
      <c r="E48" s="11" t="s">
        <v>805</v>
      </c>
      <c r="F48" s="17">
        <v>42823</v>
      </c>
      <c r="G48" s="15" t="s">
        <v>347</v>
      </c>
      <c r="H48" s="6">
        <v>1</v>
      </c>
      <c r="I48" s="16">
        <v>3289.2</v>
      </c>
      <c r="J48" s="16">
        <v>3348</v>
      </c>
      <c r="K48" s="26">
        <v>49</v>
      </c>
      <c r="L48" s="16">
        <v>3289.2</v>
      </c>
    </row>
    <row r="49" spans="1:12" s="1" customFormat="1" ht="12.75">
      <c r="A49" s="6">
        <f t="shared" si="0"/>
        <v>20</v>
      </c>
      <c r="B49" s="7" t="s">
        <v>597</v>
      </c>
      <c r="C49" s="6"/>
      <c r="D49" s="6" t="s">
        <v>275</v>
      </c>
      <c r="E49" s="11" t="s">
        <v>804</v>
      </c>
      <c r="F49" s="17">
        <v>42823</v>
      </c>
      <c r="G49" s="15" t="s">
        <v>347</v>
      </c>
      <c r="H49" s="6">
        <v>1</v>
      </c>
      <c r="I49" s="16">
        <v>9878.4</v>
      </c>
      <c r="J49" s="16">
        <v>10058</v>
      </c>
      <c r="K49" s="26">
        <v>150</v>
      </c>
      <c r="L49" s="16">
        <v>9878.4</v>
      </c>
    </row>
    <row r="50" spans="1:12" s="1" customFormat="1" ht="12.75">
      <c r="A50" s="6">
        <f t="shared" si="0"/>
        <v>21</v>
      </c>
      <c r="B50" s="7" t="s">
        <v>598</v>
      </c>
      <c r="C50" s="6"/>
      <c r="D50" s="6" t="s">
        <v>275</v>
      </c>
      <c r="E50" s="11" t="s">
        <v>809</v>
      </c>
      <c r="F50" s="17">
        <v>42823</v>
      </c>
      <c r="G50" s="15" t="s">
        <v>347</v>
      </c>
      <c r="H50" s="6">
        <v>1</v>
      </c>
      <c r="I50" s="16">
        <v>3180</v>
      </c>
      <c r="J50" s="16">
        <v>3238</v>
      </c>
      <c r="K50" s="26">
        <v>48</v>
      </c>
      <c r="L50" s="16">
        <v>3180</v>
      </c>
    </row>
    <row r="51" spans="1:12" s="1" customFormat="1" ht="12.75">
      <c r="A51" s="6">
        <f t="shared" si="0"/>
        <v>22</v>
      </c>
      <c r="B51" s="7" t="s">
        <v>599</v>
      </c>
      <c r="C51" s="6"/>
      <c r="D51" s="6" t="s">
        <v>275</v>
      </c>
      <c r="E51" s="11" t="s">
        <v>806</v>
      </c>
      <c r="F51" s="17">
        <v>42823</v>
      </c>
      <c r="G51" s="15" t="s">
        <v>347</v>
      </c>
      <c r="H51" s="6">
        <v>1</v>
      </c>
      <c r="I51" s="16">
        <v>2613.6</v>
      </c>
      <c r="J51" s="16">
        <v>2659</v>
      </c>
      <c r="K51" s="26">
        <v>38</v>
      </c>
      <c r="L51" s="16">
        <v>2613.6</v>
      </c>
    </row>
    <row r="52" spans="1:12" s="1" customFormat="1" ht="12.75">
      <c r="A52" s="6">
        <f t="shared" si="0"/>
        <v>23</v>
      </c>
      <c r="B52" s="7" t="s">
        <v>600</v>
      </c>
      <c r="C52" s="6"/>
      <c r="D52" s="6" t="s">
        <v>275</v>
      </c>
      <c r="E52" s="11" t="s">
        <v>808</v>
      </c>
      <c r="F52" s="17">
        <v>42823</v>
      </c>
      <c r="G52" s="15" t="s">
        <v>347</v>
      </c>
      <c r="H52" s="6">
        <v>1</v>
      </c>
      <c r="I52" s="16">
        <v>8008.8</v>
      </c>
      <c r="J52" s="16">
        <v>8153</v>
      </c>
      <c r="K52" s="26">
        <v>120</v>
      </c>
      <c r="L52" s="16">
        <v>8008.8</v>
      </c>
    </row>
    <row r="53" spans="1:12" s="1" customFormat="1" ht="12.75">
      <c r="A53" s="6">
        <f t="shared" si="0"/>
        <v>24</v>
      </c>
      <c r="B53" s="7" t="s">
        <v>762</v>
      </c>
      <c r="C53" s="6"/>
      <c r="D53" s="6" t="s">
        <v>275</v>
      </c>
      <c r="E53" s="97" t="s">
        <v>871</v>
      </c>
      <c r="F53" s="17">
        <v>42837</v>
      </c>
      <c r="G53" s="15" t="s">
        <v>347</v>
      </c>
      <c r="H53" s="6">
        <v>1</v>
      </c>
      <c r="I53" s="16">
        <v>5492.4</v>
      </c>
      <c r="J53" s="16">
        <v>5591</v>
      </c>
      <c r="K53" s="26">
        <v>82</v>
      </c>
      <c r="L53" s="16"/>
    </row>
    <row r="54" spans="1:12" s="1" customFormat="1" ht="12.75">
      <c r="A54" s="6">
        <f t="shared" si="0"/>
        <v>25</v>
      </c>
      <c r="B54" s="7" t="s">
        <v>763</v>
      </c>
      <c r="C54" s="6"/>
      <c r="D54" s="6" t="s">
        <v>275</v>
      </c>
      <c r="E54" s="97" t="s">
        <v>875</v>
      </c>
      <c r="F54" s="17">
        <v>42838</v>
      </c>
      <c r="G54" s="15" t="s">
        <v>347</v>
      </c>
      <c r="H54" s="6">
        <v>1</v>
      </c>
      <c r="I54" s="16">
        <v>5820</v>
      </c>
      <c r="J54" s="16">
        <v>5924</v>
      </c>
      <c r="K54" s="26">
        <v>87</v>
      </c>
      <c r="L54" s="16"/>
    </row>
    <row r="55" spans="1:12" s="1" customFormat="1" ht="12.75">
      <c r="A55" s="6">
        <f t="shared" si="0"/>
        <v>26</v>
      </c>
      <c r="B55" s="7" t="s">
        <v>764</v>
      </c>
      <c r="C55" s="6"/>
      <c r="D55" s="6" t="s">
        <v>275</v>
      </c>
      <c r="E55" s="97" t="s">
        <v>815</v>
      </c>
      <c r="F55" s="17">
        <v>42830</v>
      </c>
      <c r="G55" s="15" t="s">
        <v>347</v>
      </c>
      <c r="H55" s="6">
        <v>1</v>
      </c>
      <c r="I55" s="16">
        <v>5931.6</v>
      </c>
      <c r="J55" s="16">
        <v>6038</v>
      </c>
      <c r="K55" s="26">
        <v>89</v>
      </c>
      <c r="L55" s="16">
        <v>5931.6</v>
      </c>
    </row>
    <row r="56" spans="1:12" s="1" customFormat="1" ht="12.75">
      <c r="A56" s="6">
        <f t="shared" si="0"/>
        <v>27</v>
      </c>
      <c r="B56" s="7" t="s">
        <v>765</v>
      </c>
      <c r="C56" s="6"/>
      <c r="D56" s="6" t="s">
        <v>275</v>
      </c>
      <c r="E56" s="97" t="s">
        <v>872</v>
      </c>
      <c r="F56" s="17">
        <v>42837</v>
      </c>
      <c r="G56" s="15" t="s">
        <v>347</v>
      </c>
      <c r="H56" s="6">
        <v>1</v>
      </c>
      <c r="I56" s="16">
        <v>5316</v>
      </c>
      <c r="J56" s="16">
        <v>5412</v>
      </c>
      <c r="K56" s="26">
        <v>80</v>
      </c>
      <c r="L56" s="16"/>
    </row>
    <row r="57" spans="1:12" s="1" customFormat="1" ht="12.75">
      <c r="A57" s="6">
        <f t="shared" si="0"/>
        <v>28</v>
      </c>
      <c r="B57" s="7" t="s">
        <v>766</v>
      </c>
      <c r="C57" s="6"/>
      <c r="D57" s="6" t="s">
        <v>275</v>
      </c>
      <c r="E57" s="97" t="s">
        <v>873</v>
      </c>
      <c r="F57" s="17">
        <v>42837</v>
      </c>
      <c r="G57" s="15" t="s">
        <v>347</v>
      </c>
      <c r="H57" s="6">
        <v>1</v>
      </c>
      <c r="I57" s="16">
        <v>3141.6</v>
      </c>
      <c r="J57" s="16">
        <v>3197</v>
      </c>
      <c r="K57" s="26">
        <v>46</v>
      </c>
      <c r="L57" s="16"/>
    </row>
    <row r="58" spans="1:12" s="1" customFormat="1" ht="12.75">
      <c r="A58" s="6">
        <f t="shared" si="0"/>
        <v>29</v>
      </c>
      <c r="B58" s="7" t="s">
        <v>767</v>
      </c>
      <c r="C58" s="6"/>
      <c r="D58" s="6" t="s">
        <v>275</v>
      </c>
      <c r="E58" s="97" t="s">
        <v>874</v>
      </c>
      <c r="F58" s="17">
        <v>42837</v>
      </c>
      <c r="G58" s="15" t="s">
        <v>347</v>
      </c>
      <c r="H58" s="6">
        <v>1</v>
      </c>
      <c r="I58" s="16">
        <v>2703.6</v>
      </c>
      <c r="J58" s="16">
        <v>2752</v>
      </c>
      <c r="K58" s="26">
        <v>40</v>
      </c>
      <c r="L58" s="16"/>
    </row>
    <row r="59" spans="1:12" s="57" customFormat="1" ht="12.75">
      <c r="A59" s="52"/>
      <c r="B59" s="53" t="s">
        <v>773</v>
      </c>
      <c r="C59" s="54"/>
      <c r="D59" s="54"/>
      <c r="E59" s="53"/>
      <c r="F59" s="55"/>
      <c r="G59" s="54"/>
      <c r="H59" s="52"/>
      <c r="I59" s="56"/>
      <c r="J59" s="56"/>
      <c r="K59" s="68"/>
      <c r="L59" s="56"/>
    </row>
    <row r="60" spans="1:12" s="1" customFormat="1" ht="12.75">
      <c r="A60" s="6">
        <f>A58+1</f>
        <v>30</v>
      </c>
      <c r="B60" s="14" t="s">
        <v>781</v>
      </c>
      <c r="C60" s="6"/>
      <c r="D60" s="6" t="s">
        <v>275</v>
      </c>
      <c r="E60" s="97" t="s">
        <v>853</v>
      </c>
      <c r="F60" s="17">
        <v>42835</v>
      </c>
      <c r="G60" s="15" t="s">
        <v>347</v>
      </c>
      <c r="H60" s="6">
        <v>1</v>
      </c>
      <c r="I60" s="16">
        <v>3700.8</v>
      </c>
      <c r="J60" s="16">
        <v>3767</v>
      </c>
      <c r="K60" s="26">
        <v>55</v>
      </c>
      <c r="L60" s="16">
        <v>3700.8</v>
      </c>
    </row>
    <row r="61" spans="1:12" s="1" customFormat="1" ht="12.75">
      <c r="A61" s="6">
        <f>A60+1</f>
        <v>31</v>
      </c>
      <c r="B61" s="7" t="s">
        <v>782</v>
      </c>
      <c r="C61" s="6"/>
      <c r="D61" s="6" t="s">
        <v>275</v>
      </c>
      <c r="E61" s="97" t="s">
        <v>841</v>
      </c>
      <c r="F61" s="17">
        <v>42835</v>
      </c>
      <c r="G61" s="15" t="s">
        <v>347</v>
      </c>
      <c r="H61" s="6">
        <v>1</v>
      </c>
      <c r="I61" s="16">
        <v>3465.6</v>
      </c>
      <c r="J61" s="16">
        <v>3527</v>
      </c>
      <c r="K61" s="26">
        <v>51</v>
      </c>
      <c r="L61" s="16">
        <v>3465.6</v>
      </c>
    </row>
    <row r="62" spans="1:12" s="1" customFormat="1" ht="12.75">
      <c r="A62" s="6">
        <f aca="true" t="shared" si="1" ref="A62:A73">A61+1</f>
        <v>32</v>
      </c>
      <c r="B62" s="7" t="s">
        <v>783</v>
      </c>
      <c r="C62" s="6"/>
      <c r="D62" s="6" t="s">
        <v>275</v>
      </c>
      <c r="E62" s="97" t="s">
        <v>845</v>
      </c>
      <c r="F62" s="17">
        <v>42835</v>
      </c>
      <c r="G62" s="15" t="s">
        <v>347</v>
      </c>
      <c r="H62" s="6">
        <v>1</v>
      </c>
      <c r="I62" s="16">
        <v>9853.2</v>
      </c>
      <c r="J62" s="16">
        <v>10031</v>
      </c>
      <c r="K62" s="26">
        <v>148</v>
      </c>
      <c r="L62" s="16">
        <v>9853.2</v>
      </c>
    </row>
    <row r="63" spans="1:12" s="1" customFormat="1" ht="12.75">
      <c r="A63" s="6">
        <f t="shared" si="1"/>
        <v>33</v>
      </c>
      <c r="B63" s="7" t="s">
        <v>784</v>
      </c>
      <c r="C63" s="6"/>
      <c r="D63" s="6" t="s">
        <v>275</v>
      </c>
      <c r="E63" s="97" t="s">
        <v>843</v>
      </c>
      <c r="F63" s="17">
        <v>42835</v>
      </c>
      <c r="G63" s="15" t="s">
        <v>347</v>
      </c>
      <c r="H63" s="6">
        <v>1</v>
      </c>
      <c r="I63" s="16">
        <v>6928.8</v>
      </c>
      <c r="J63" s="16">
        <v>7052</v>
      </c>
      <c r="K63" s="26">
        <v>103</v>
      </c>
      <c r="L63" s="16">
        <v>6928.8</v>
      </c>
    </row>
    <row r="64" spans="1:12" s="1" customFormat="1" ht="12.75">
      <c r="A64" s="6">
        <f t="shared" si="1"/>
        <v>34</v>
      </c>
      <c r="B64" s="7" t="s">
        <v>785</v>
      </c>
      <c r="C64" s="6"/>
      <c r="D64" s="6" t="s">
        <v>275</v>
      </c>
      <c r="E64" s="97" t="s">
        <v>844</v>
      </c>
      <c r="F64" s="17">
        <v>42835</v>
      </c>
      <c r="G64" s="15" t="s">
        <v>347</v>
      </c>
      <c r="H64" s="6">
        <v>1</v>
      </c>
      <c r="I64" s="16">
        <v>4854</v>
      </c>
      <c r="J64" s="16">
        <v>4939</v>
      </c>
      <c r="K64" s="26">
        <v>71</v>
      </c>
      <c r="L64" s="16">
        <v>4854</v>
      </c>
    </row>
    <row r="65" spans="1:12" s="1" customFormat="1" ht="12.75">
      <c r="A65" s="6">
        <f t="shared" si="1"/>
        <v>35</v>
      </c>
      <c r="B65" s="7" t="s">
        <v>786</v>
      </c>
      <c r="C65" s="6"/>
      <c r="D65" s="6" t="s">
        <v>275</v>
      </c>
      <c r="E65" s="97" t="s">
        <v>842</v>
      </c>
      <c r="F65" s="17">
        <v>42835</v>
      </c>
      <c r="G65" s="15" t="s">
        <v>347</v>
      </c>
      <c r="H65" s="6">
        <v>1</v>
      </c>
      <c r="I65" s="16">
        <v>3325.2</v>
      </c>
      <c r="J65" s="16">
        <v>3384</v>
      </c>
      <c r="K65" s="26">
        <v>49</v>
      </c>
      <c r="L65" s="16">
        <v>3325.2</v>
      </c>
    </row>
    <row r="66" spans="1:12" s="1" customFormat="1" ht="12.75">
      <c r="A66" s="6">
        <f t="shared" si="1"/>
        <v>36</v>
      </c>
      <c r="B66" s="7" t="s">
        <v>787</v>
      </c>
      <c r="C66" s="6"/>
      <c r="D66" s="6" t="s">
        <v>275</v>
      </c>
      <c r="E66" s="97" t="s">
        <v>854</v>
      </c>
      <c r="F66" s="17">
        <v>42835</v>
      </c>
      <c r="G66" s="15" t="s">
        <v>347</v>
      </c>
      <c r="H66" s="6">
        <v>1</v>
      </c>
      <c r="I66" s="16">
        <v>2534.4</v>
      </c>
      <c r="J66" s="16">
        <v>2579</v>
      </c>
      <c r="K66" s="26">
        <v>37</v>
      </c>
      <c r="L66" s="16">
        <v>2534.4</v>
      </c>
    </row>
    <row r="67" spans="1:12" s="1" customFormat="1" ht="12.75">
      <c r="A67" s="6">
        <f t="shared" si="1"/>
        <v>37</v>
      </c>
      <c r="B67" s="7" t="s">
        <v>788</v>
      </c>
      <c r="C67" s="6"/>
      <c r="D67" s="6" t="s">
        <v>275</v>
      </c>
      <c r="E67" s="97" t="s">
        <v>851</v>
      </c>
      <c r="F67" s="17">
        <v>42835</v>
      </c>
      <c r="G67" s="15" t="s">
        <v>347</v>
      </c>
      <c r="H67" s="6">
        <v>1</v>
      </c>
      <c r="I67" s="16">
        <v>10615.2</v>
      </c>
      <c r="J67" s="16">
        <v>10808</v>
      </c>
      <c r="K67" s="26">
        <v>161</v>
      </c>
      <c r="L67" s="16">
        <v>10615.2</v>
      </c>
    </row>
    <row r="68" spans="1:12" s="1" customFormat="1" ht="12.75">
      <c r="A68" s="6">
        <f t="shared" si="1"/>
        <v>38</v>
      </c>
      <c r="B68" s="7" t="s">
        <v>789</v>
      </c>
      <c r="C68" s="6"/>
      <c r="D68" s="6" t="s">
        <v>275</v>
      </c>
      <c r="E68" s="97" t="s">
        <v>848</v>
      </c>
      <c r="F68" s="17">
        <v>42835</v>
      </c>
      <c r="G68" s="15" t="s">
        <v>347</v>
      </c>
      <c r="H68" s="6">
        <v>1</v>
      </c>
      <c r="I68" s="16">
        <v>16250.4</v>
      </c>
      <c r="J68" s="16">
        <v>16548</v>
      </c>
      <c r="K68" s="26">
        <v>248</v>
      </c>
      <c r="L68" s="16">
        <v>16250.4</v>
      </c>
    </row>
    <row r="69" spans="1:12" s="1" customFormat="1" ht="12.75">
      <c r="A69" s="6">
        <f t="shared" si="1"/>
        <v>39</v>
      </c>
      <c r="B69" s="7" t="s">
        <v>790</v>
      </c>
      <c r="C69" s="6"/>
      <c r="D69" s="6" t="s">
        <v>275</v>
      </c>
      <c r="E69" s="97" t="s">
        <v>852</v>
      </c>
      <c r="F69" s="17">
        <v>42835</v>
      </c>
      <c r="G69" s="15" t="s">
        <v>347</v>
      </c>
      <c r="H69" s="6">
        <v>1</v>
      </c>
      <c r="I69" s="16">
        <v>2816.4</v>
      </c>
      <c r="J69" s="16">
        <v>2867</v>
      </c>
      <c r="K69" s="26">
        <v>42</v>
      </c>
      <c r="L69" s="16">
        <v>2816.4</v>
      </c>
    </row>
    <row r="70" spans="1:12" s="1" customFormat="1" ht="12.75">
      <c r="A70" s="6">
        <f t="shared" si="1"/>
        <v>40</v>
      </c>
      <c r="B70" s="7" t="s">
        <v>791</v>
      </c>
      <c r="C70" s="6"/>
      <c r="D70" s="6" t="s">
        <v>275</v>
      </c>
      <c r="E70" s="97" t="s">
        <v>847</v>
      </c>
      <c r="F70" s="17">
        <v>42835</v>
      </c>
      <c r="G70" s="15" t="s">
        <v>347</v>
      </c>
      <c r="H70" s="6">
        <v>1</v>
      </c>
      <c r="I70" s="16">
        <v>4260</v>
      </c>
      <c r="J70" s="16">
        <v>4337</v>
      </c>
      <c r="K70" s="26">
        <v>64</v>
      </c>
      <c r="L70" s="16">
        <v>4260</v>
      </c>
    </row>
    <row r="71" spans="1:12" s="1" customFormat="1" ht="12.75">
      <c r="A71" s="6">
        <f t="shared" si="1"/>
        <v>41</v>
      </c>
      <c r="B71" s="7" t="s">
        <v>792</v>
      </c>
      <c r="C71" s="6"/>
      <c r="D71" s="6" t="s">
        <v>275</v>
      </c>
      <c r="E71" s="97" t="s">
        <v>850</v>
      </c>
      <c r="F71" s="17">
        <v>42835</v>
      </c>
      <c r="G71" s="15" t="s">
        <v>347</v>
      </c>
      <c r="H71" s="6">
        <v>1</v>
      </c>
      <c r="I71" s="16">
        <v>7431.6</v>
      </c>
      <c r="J71" s="16">
        <v>7565</v>
      </c>
      <c r="K71" s="26">
        <v>111</v>
      </c>
      <c r="L71" s="16">
        <v>7431.6</v>
      </c>
    </row>
    <row r="72" spans="1:12" s="1" customFormat="1" ht="12.75">
      <c r="A72" s="6">
        <f t="shared" si="1"/>
        <v>42</v>
      </c>
      <c r="B72" s="7" t="s">
        <v>793</v>
      </c>
      <c r="C72" s="6"/>
      <c r="D72" s="6" t="s">
        <v>275</v>
      </c>
      <c r="E72" s="97" t="s">
        <v>846</v>
      </c>
      <c r="F72" s="17">
        <v>42835</v>
      </c>
      <c r="G72" s="15" t="s">
        <v>347</v>
      </c>
      <c r="H72" s="6">
        <v>1</v>
      </c>
      <c r="I72" s="16">
        <v>2323.2</v>
      </c>
      <c r="J72" s="16">
        <v>2363</v>
      </c>
      <c r="K72" s="26">
        <v>33</v>
      </c>
      <c r="L72" s="16">
        <v>2323.2</v>
      </c>
    </row>
    <row r="73" spans="1:12" s="1" customFormat="1" ht="12.75">
      <c r="A73" s="6">
        <f t="shared" si="1"/>
        <v>43</v>
      </c>
      <c r="B73" s="7" t="s">
        <v>794</v>
      </c>
      <c r="C73" s="6"/>
      <c r="D73" s="6" t="s">
        <v>275</v>
      </c>
      <c r="E73" s="97" t="s">
        <v>849</v>
      </c>
      <c r="F73" s="17">
        <v>42835</v>
      </c>
      <c r="G73" s="15" t="s">
        <v>347</v>
      </c>
      <c r="H73" s="6">
        <v>1</v>
      </c>
      <c r="I73" s="16">
        <v>12722.4</v>
      </c>
      <c r="J73" s="16">
        <v>12952</v>
      </c>
      <c r="K73" s="26">
        <v>191</v>
      </c>
      <c r="L73" s="16">
        <v>12722.4</v>
      </c>
    </row>
    <row r="74" spans="1:12" s="57" customFormat="1" ht="12.75">
      <c r="A74" s="52"/>
      <c r="B74" s="53" t="s">
        <v>914</v>
      </c>
      <c r="C74" s="54"/>
      <c r="D74" s="54"/>
      <c r="E74" s="53"/>
      <c r="F74" s="55"/>
      <c r="G74" s="54"/>
      <c r="H74" s="52"/>
      <c r="I74" s="56"/>
      <c r="J74" s="56"/>
      <c r="K74" s="68"/>
      <c r="L74" s="56"/>
    </row>
    <row r="75" spans="1:12" s="1" customFormat="1" ht="12.75">
      <c r="A75" s="6">
        <f>A73+1</f>
        <v>44</v>
      </c>
      <c r="B75" s="7" t="s">
        <v>915</v>
      </c>
      <c r="C75" s="6" t="s">
        <v>913</v>
      </c>
      <c r="D75" s="6" t="s">
        <v>275</v>
      </c>
      <c r="E75" s="99"/>
      <c r="F75" s="17"/>
      <c r="G75" s="15" t="s">
        <v>347</v>
      </c>
      <c r="H75" s="6">
        <v>1</v>
      </c>
      <c r="I75" s="16">
        <v>5275.2</v>
      </c>
      <c r="J75" s="16">
        <v>5369</v>
      </c>
      <c r="K75" s="26">
        <v>78</v>
      </c>
      <c r="L75" s="16"/>
    </row>
    <row r="76" spans="1:12" s="1" customFormat="1" ht="12.75">
      <c r="A76" s="6">
        <f>A75+1</f>
        <v>45</v>
      </c>
      <c r="B76" s="7" t="s">
        <v>916</v>
      </c>
      <c r="C76" s="6" t="s">
        <v>913</v>
      </c>
      <c r="D76" s="6" t="s">
        <v>275</v>
      </c>
      <c r="E76" s="99"/>
      <c r="F76" s="17"/>
      <c r="G76" s="15" t="s">
        <v>347</v>
      </c>
      <c r="H76" s="6">
        <v>1</v>
      </c>
      <c r="I76" s="16">
        <v>5324.4</v>
      </c>
      <c r="J76" s="16">
        <v>5420</v>
      </c>
      <c r="K76" s="26">
        <v>80</v>
      </c>
      <c r="L76" s="16"/>
    </row>
    <row r="77" spans="1:12" s="1" customFormat="1" ht="12.75">
      <c r="A77" s="6">
        <f aca="true" t="shared" si="2" ref="A77:A89">A76+1</f>
        <v>46</v>
      </c>
      <c r="B77" s="7" t="s">
        <v>917</v>
      </c>
      <c r="C77" s="6" t="s">
        <v>913</v>
      </c>
      <c r="D77" s="6" t="s">
        <v>275</v>
      </c>
      <c r="E77" s="99"/>
      <c r="F77" s="17"/>
      <c r="G77" s="15" t="s">
        <v>347</v>
      </c>
      <c r="H77" s="6">
        <v>1</v>
      </c>
      <c r="I77" s="16">
        <v>3740.4</v>
      </c>
      <c r="J77" s="16">
        <v>3810</v>
      </c>
      <c r="K77" s="26">
        <v>58</v>
      </c>
      <c r="L77" s="16"/>
    </row>
    <row r="78" spans="1:12" s="1" customFormat="1" ht="12.75">
      <c r="A78" s="6">
        <f t="shared" si="2"/>
        <v>47</v>
      </c>
      <c r="B78" s="7" t="s">
        <v>918</v>
      </c>
      <c r="C78" s="6" t="s">
        <v>913</v>
      </c>
      <c r="D78" s="6" t="s">
        <v>275</v>
      </c>
      <c r="E78" s="99"/>
      <c r="F78" s="17"/>
      <c r="G78" s="15" t="s">
        <v>347</v>
      </c>
      <c r="H78" s="6">
        <v>1</v>
      </c>
      <c r="I78" s="16">
        <v>3508.8</v>
      </c>
      <c r="J78" s="16">
        <v>3570</v>
      </c>
      <c r="K78" s="26">
        <v>51</v>
      </c>
      <c r="L78" s="16"/>
    </row>
    <row r="79" spans="1:12" s="1" customFormat="1" ht="12.75">
      <c r="A79" s="6">
        <f t="shared" si="2"/>
        <v>48</v>
      </c>
      <c r="B79" s="7" t="s">
        <v>919</v>
      </c>
      <c r="C79" s="6" t="s">
        <v>913</v>
      </c>
      <c r="D79" s="6" t="s">
        <v>275</v>
      </c>
      <c r="E79" s="99"/>
      <c r="F79" s="17"/>
      <c r="G79" s="15" t="s">
        <v>347</v>
      </c>
      <c r="H79" s="6">
        <v>1</v>
      </c>
      <c r="I79" s="16">
        <v>3007.2</v>
      </c>
      <c r="J79" s="16">
        <v>3064</v>
      </c>
      <c r="K79" s="26">
        <v>47</v>
      </c>
      <c r="L79" s="16"/>
    </row>
    <row r="80" spans="1:12" s="1" customFormat="1" ht="12.75">
      <c r="A80" s="6">
        <f t="shared" si="2"/>
        <v>49</v>
      </c>
      <c r="B80" s="7" t="s">
        <v>920</v>
      </c>
      <c r="C80" s="6" t="s">
        <v>913</v>
      </c>
      <c r="D80" s="6" t="s">
        <v>275</v>
      </c>
      <c r="E80" s="99"/>
      <c r="F80" s="17"/>
      <c r="G80" s="15" t="s">
        <v>347</v>
      </c>
      <c r="H80" s="6">
        <v>1</v>
      </c>
      <c r="I80" s="16">
        <v>3591.6</v>
      </c>
      <c r="J80" s="16">
        <v>3656</v>
      </c>
      <c r="K80" s="26">
        <v>54</v>
      </c>
      <c r="L80" s="16"/>
    </row>
    <row r="81" spans="1:12" s="1" customFormat="1" ht="12.75">
      <c r="A81" s="6">
        <f t="shared" si="2"/>
        <v>50</v>
      </c>
      <c r="B81" s="7" t="s">
        <v>921</v>
      </c>
      <c r="C81" s="6" t="s">
        <v>913</v>
      </c>
      <c r="D81" s="6" t="s">
        <v>275</v>
      </c>
      <c r="E81" s="99"/>
      <c r="F81" s="17"/>
      <c r="G81" s="15" t="s">
        <v>347</v>
      </c>
      <c r="H81" s="6">
        <v>1</v>
      </c>
      <c r="I81" s="16">
        <v>3759.6</v>
      </c>
      <c r="J81" s="16">
        <v>3830</v>
      </c>
      <c r="K81" s="26">
        <v>59</v>
      </c>
      <c r="L81" s="16"/>
    </row>
    <row r="82" spans="1:12" s="1" customFormat="1" ht="12.75">
      <c r="A82" s="6">
        <f t="shared" si="2"/>
        <v>51</v>
      </c>
      <c r="B82" s="7" t="s">
        <v>922</v>
      </c>
      <c r="C82" s="6" t="s">
        <v>913</v>
      </c>
      <c r="D82" s="6" t="s">
        <v>275</v>
      </c>
      <c r="E82" s="99"/>
      <c r="F82" s="17"/>
      <c r="G82" s="15" t="s">
        <v>347</v>
      </c>
      <c r="H82" s="6">
        <v>1</v>
      </c>
      <c r="I82" s="16">
        <v>2583.6</v>
      </c>
      <c r="J82" s="16">
        <v>2632</v>
      </c>
      <c r="K82" s="26">
        <v>40</v>
      </c>
      <c r="L82" s="16"/>
    </row>
    <row r="83" spans="1:12" s="1" customFormat="1" ht="12.75">
      <c r="A83" s="6">
        <f t="shared" si="2"/>
        <v>52</v>
      </c>
      <c r="B83" s="7" t="s">
        <v>923</v>
      </c>
      <c r="C83" s="6" t="s">
        <v>913</v>
      </c>
      <c r="D83" s="6" t="s">
        <v>275</v>
      </c>
      <c r="E83" s="99"/>
      <c r="F83" s="17"/>
      <c r="G83" s="15" t="s">
        <v>347</v>
      </c>
      <c r="H83" s="6">
        <v>1</v>
      </c>
      <c r="I83" s="16">
        <v>5473.2</v>
      </c>
      <c r="J83" s="16">
        <v>5576</v>
      </c>
      <c r="K83" s="26">
        <v>86</v>
      </c>
      <c r="L83" s="16"/>
    </row>
    <row r="84" spans="1:12" s="1" customFormat="1" ht="12.75">
      <c r="A84" s="6">
        <f t="shared" si="2"/>
        <v>53</v>
      </c>
      <c r="B84" s="7" t="s">
        <v>924</v>
      </c>
      <c r="C84" s="6" t="s">
        <v>913</v>
      </c>
      <c r="D84" s="6" t="s">
        <v>275</v>
      </c>
      <c r="E84" s="99"/>
      <c r="F84" s="17"/>
      <c r="G84" s="15" t="s">
        <v>347</v>
      </c>
      <c r="H84" s="6">
        <v>1</v>
      </c>
      <c r="I84" s="16">
        <v>2250</v>
      </c>
      <c r="J84" s="16">
        <v>2292</v>
      </c>
      <c r="K84" s="26">
        <v>35</v>
      </c>
      <c r="L84" s="16"/>
    </row>
    <row r="85" spans="1:12" s="1" customFormat="1" ht="12.75">
      <c r="A85" s="6">
        <f t="shared" si="2"/>
        <v>54</v>
      </c>
      <c r="B85" s="7" t="s">
        <v>925</v>
      </c>
      <c r="C85" s="6" t="s">
        <v>913</v>
      </c>
      <c r="D85" s="6" t="s">
        <v>275</v>
      </c>
      <c r="E85" s="99"/>
      <c r="F85" s="17"/>
      <c r="G85" s="15" t="s">
        <v>347</v>
      </c>
      <c r="H85" s="6">
        <v>1</v>
      </c>
      <c r="I85" s="16">
        <v>2708.4</v>
      </c>
      <c r="J85" s="16">
        <v>2759</v>
      </c>
      <c r="K85" s="26">
        <v>42</v>
      </c>
      <c r="L85" s="16"/>
    </row>
    <row r="86" spans="1:12" s="1" customFormat="1" ht="12.75">
      <c r="A86" s="6">
        <f t="shared" si="2"/>
        <v>55</v>
      </c>
      <c r="B86" s="7" t="s">
        <v>926</v>
      </c>
      <c r="C86" s="6" t="s">
        <v>913</v>
      </c>
      <c r="D86" s="6" t="s">
        <v>275</v>
      </c>
      <c r="E86" s="99"/>
      <c r="F86" s="17"/>
      <c r="G86" s="15" t="s">
        <v>347</v>
      </c>
      <c r="H86" s="6">
        <v>1</v>
      </c>
      <c r="I86" s="16">
        <v>1897.2</v>
      </c>
      <c r="J86" s="16">
        <v>1933</v>
      </c>
      <c r="K86" s="26">
        <v>30</v>
      </c>
      <c r="L86" s="16"/>
    </row>
    <row r="87" spans="1:12" s="1" customFormat="1" ht="12.75">
      <c r="A87" s="6">
        <f t="shared" si="2"/>
        <v>56</v>
      </c>
      <c r="B87" s="7" t="s">
        <v>927</v>
      </c>
      <c r="C87" s="6" t="s">
        <v>913</v>
      </c>
      <c r="D87" s="6" t="s">
        <v>275</v>
      </c>
      <c r="E87" s="99"/>
      <c r="F87" s="17"/>
      <c r="G87" s="15" t="s">
        <v>347</v>
      </c>
      <c r="H87" s="6">
        <v>1</v>
      </c>
      <c r="I87" s="16">
        <v>5044.8</v>
      </c>
      <c r="J87" s="16">
        <v>5134</v>
      </c>
      <c r="K87" s="26">
        <v>74</v>
      </c>
      <c r="L87" s="16"/>
    </row>
    <row r="88" spans="1:12" s="1" customFormat="1" ht="12.75">
      <c r="A88" s="6">
        <f t="shared" si="2"/>
        <v>57</v>
      </c>
      <c r="B88" s="7" t="s">
        <v>928</v>
      </c>
      <c r="C88" s="6" t="s">
        <v>913</v>
      </c>
      <c r="D88" s="6" t="s">
        <v>275</v>
      </c>
      <c r="E88" s="99"/>
      <c r="F88" s="17"/>
      <c r="G88" s="15" t="s">
        <v>347</v>
      </c>
      <c r="H88" s="6">
        <v>1</v>
      </c>
      <c r="I88" s="16">
        <v>6375.6</v>
      </c>
      <c r="J88" s="16">
        <v>6490</v>
      </c>
      <c r="K88" s="26">
        <v>95</v>
      </c>
      <c r="L88" s="16"/>
    </row>
    <row r="89" spans="1:12" s="1" customFormat="1" ht="12.75">
      <c r="A89" s="6">
        <f t="shared" si="2"/>
        <v>58</v>
      </c>
      <c r="B89" s="7" t="s">
        <v>929</v>
      </c>
      <c r="C89" s="6" t="s">
        <v>913</v>
      </c>
      <c r="D89" s="6" t="s">
        <v>275</v>
      </c>
      <c r="E89" s="99"/>
      <c r="F89" s="17"/>
      <c r="G89" s="15" t="s">
        <v>347</v>
      </c>
      <c r="H89" s="6">
        <v>1</v>
      </c>
      <c r="I89" s="16">
        <v>2083.2</v>
      </c>
      <c r="J89" s="16">
        <v>2123</v>
      </c>
      <c r="K89" s="26">
        <v>33</v>
      </c>
      <c r="L89" s="16"/>
    </row>
    <row r="90" spans="1:12" s="1" customFormat="1" ht="12.75" hidden="1">
      <c r="A90" s="6"/>
      <c r="B90" s="7"/>
      <c r="C90" s="6"/>
      <c r="D90" s="6"/>
      <c r="E90" s="99"/>
      <c r="F90" s="17"/>
      <c r="G90" s="15"/>
      <c r="H90" s="6"/>
      <c r="I90" s="16"/>
      <c r="J90" s="16"/>
      <c r="K90" s="26"/>
      <c r="L90" s="16"/>
    </row>
    <row r="91" spans="1:12" ht="12.75" hidden="1">
      <c r="A91" s="6"/>
      <c r="B91" s="14"/>
      <c r="C91" s="15"/>
      <c r="D91" s="15"/>
      <c r="E91" s="28"/>
      <c r="F91" s="17"/>
      <c r="G91" s="15"/>
      <c r="H91" s="6"/>
      <c r="I91" s="16"/>
      <c r="J91" s="16"/>
      <c r="K91" s="26"/>
      <c r="L91" s="16"/>
    </row>
    <row r="92" spans="1:12" s="57" customFormat="1" ht="12.75">
      <c r="A92" s="52"/>
      <c r="B92" s="53" t="s">
        <v>242</v>
      </c>
      <c r="C92" s="54"/>
      <c r="D92" s="54"/>
      <c r="E92" s="53"/>
      <c r="F92" s="55"/>
      <c r="G92" s="54"/>
      <c r="H92" s="52"/>
      <c r="I92" s="56"/>
      <c r="J92" s="56"/>
      <c r="K92" s="68"/>
      <c r="L92" s="56"/>
    </row>
    <row r="93" spans="1:12" s="1" customFormat="1" ht="12.75">
      <c r="A93" s="6">
        <f>A91+1</f>
        <v>1</v>
      </c>
      <c r="B93" s="7" t="s">
        <v>607</v>
      </c>
      <c r="C93" s="6"/>
      <c r="D93" s="24" t="s">
        <v>255</v>
      </c>
      <c r="E93" s="11" t="s">
        <v>753</v>
      </c>
      <c r="F93" s="17">
        <v>42818</v>
      </c>
      <c r="G93" s="15" t="s">
        <v>347</v>
      </c>
      <c r="H93" s="6">
        <v>1</v>
      </c>
      <c r="I93" s="16">
        <v>10648.8</v>
      </c>
      <c r="J93" s="16">
        <v>10846</v>
      </c>
      <c r="K93" s="26">
        <v>164</v>
      </c>
      <c r="L93" s="16">
        <v>10648.8</v>
      </c>
    </row>
    <row r="94" spans="1:12" s="1" customFormat="1" ht="12.75">
      <c r="A94" s="6">
        <f>A93+1</f>
        <v>2</v>
      </c>
      <c r="B94" s="7" t="s">
        <v>608</v>
      </c>
      <c r="C94" s="6"/>
      <c r="D94" s="24" t="s">
        <v>255</v>
      </c>
      <c r="E94" s="11" t="s">
        <v>755</v>
      </c>
      <c r="F94" s="17">
        <v>42818</v>
      </c>
      <c r="G94" s="15" t="s">
        <v>347</v>
      </c>
      <c r="H94" s="6">
        <v>1</v>
      </c>
      <c r="I94" s="16">
        <v>13717.2</v>
      </c>
      <c r="J94" s="16">
        <v>13970</v>
      </c>
      <c r="K94" s="26">
        <v>211</v>
      </c>
      <c r="L94" s="16">
        <v>13717.2</v>
      </c>
    </row>
    <row r="95" spans="1:12" s="1" customFormat="1" ht="12.75">
      <c r="A95" s="6">
        <f>A94+1</f>
        <v>3</v>
      </c>
      <c r="B95" s="7" t="s">
        <v>609</v>
      </c>
      <c r="C95" s="6"/>
      <c r="D95" s="24" t="s">
        <v>255</v>
      </c>
      <c r="E95" s="11" t="s">
        <v>754</v>
      </c>
      <c r="F95" s="17">
        <v>42818</v>
      </c>
      <c r="G95" s="15" t="s">
        <v>347</v>
      </c>
      <c r="H95" s="6">
        <v>1</v>
      </c>
      <c r="I95" s="16">
        <v>10648.8</v>
      </c>
      <c r="J95" s="16">
        <v>10846</v>
      </c>
      <c r="K95" s="26">
        <v>164</v>
      </c>
      <c r="L95" s="16">
        <v>10648.8</v>
      </c>
    </row>
    <row r="96" spans="1:12" s="1" customFormat="1" ht="12.75">
      <c r="A96" s="6">
        <f>A95+1</f>
        <v>4</v>
      </c>
      <c r="B96" s="7" t="s">
        <v>610</v>
      </c>
      <c r="C96" s="6"/>
      <c r="D96" s="24" t="s">
        <v>255</v>
      </c>
      <c r="E96" s="11" t="s">
        <v>756</v>
      </c>
      <c r="F96" s="17">
        <v>42818</v>
      </c>
      <c r="G96" s="15" t="s">
        <v>347</v>
      </c>
      <c r="H96" s="6">
        <v>1</v>
      </c>
      <c r="I96" s="16">
        <v>11941.2</v>
      </c>
      <c r="J96" s="16">
        <v>12161</v>
      </c>
      <c r="K96" s="26">
        <v>183</v>
      </c>
      <c r="L96" s="16">
        <v>11941.2</v>
      </c>
    </row>
    <row r="97" spans="1:12" s="1" customFormat="1" ht="12.75">
      <c r="A97" s="6">
        <f>A96+1</f>
        <v>5</v>
      </c>
      <c r="B97" s="7" t="s">
        <v>611</v>
      </c>
      <c r="C97" s="6"/>
      <c r="D97" s="24" t="s">
        <v>255</v>
      </c>
      <c r="E97" s="11" t="s">
        <v>752</v>
      </c>
      <c r="F97" s="17">
        <v>42818</v>
      </c>
      <c r="G97" s="15" t="s">
        <v>347</v>
      </c>
      <c r="H97" s="6">
        <v>1</v>
      </c>
      <c r="I97" s="16">
        <v>10648.8</v>
      </c>
      <c r="J97" s="16">
        <v>10846</v>
      </c>
      <c r="K97" s="26">
        <v>164</v>
      </c>
      <c r="L97" s="16">
        <v>10648.8</v>
      </c>
    </row>
    <row r="98" spans="1:12" s="57" customFormat="1" ht="12.75">
      <c r="A98" s="52"/>
      <c r="B98" s="53" t="s">
        <v>773</v>
      </c>
      <c r="C98" s="54"/>
      <c r="D98" s="54"/>
      <c r="E98" s="53"/>
      <c r="F98" s="55"/>
      <c r="G98" s="54"/>
      <c r="H98" s="52"/>
      <c r="I98" s="56"/>
      <c r="J98" s="56"/>
      <c r="K98" s="68"/>
      <c r="L98" s="56"/>
    </row>
    <row r="99" spans="1:12" s="1" customFormat="1" ht="12.75">
      <c r="A99" s="6">
        <f>A97+1</f>
        <v>6</v>
      </c>
      <c r="B99" s="14" t="s">
        <v>774</v>
      </c>
      <c r="C99" s="6"/>
      <c r="D99" s="24" t="s">
        <v>255</v>
      </c>
      <c r="E99" s="11" t="s">
        <v>816</v>
      </c>
      <c r="F99" s="17">
        <v>42830</v>
      </c>
      <c r="G99" s="15" t="s">
        <v>347</v>
      </c>
      <c r="H99" s="6">
        <v>1</v>
      </c>
      <c r="I99" s="16">
        <v>10761.6</v>
      </c>
      <c r="J99" s="16">
        <v>10960</v>
      </c>
      <c r="K99" s="26">
        <f>125</f>
        <v>125</v>
      </c>
      <c r="L99" s="16">
        <f>8060.4</f>
        <v>8060.4</v>
      </c>
    </row>
    <row r="100" spans="1:12" s="1" customFormat="1" ht="12.75">
      <c r="A100" s="6">
        <f>A99+1</f>
        <v>7</v>
      </c>
      <c r="B100" s="14" t="s">
        <v>775</v>
      </c>
      <c r="C100" s="6"/>
      <c r="D100" s="24" t="s">
        <v>255</v>
      </c>
      <c r="E100" s="11" t="s">
        <v>817</v>
      </c>
      <c r="F100" s="17">
        <v>42830</v>
      </c>
      <c r="G100" s="15" t="s">
        <v>347</v>
      </c>
      <c r="H100" s="6">
        <v>2</v>
      </c>
      <c r="I100" s="16">
        <v>7396.8</v>
      </c>
      <c r="J100" s="16">
        <v>7529</v>
      </c>
      <c r="K100" s="26">
        <v>110</v>
      </c>
      <c r="L100" s="16"/>
    </row>
    <row r="101" spans="1:12" s="1" customFormat="1" ht="12.75">
      <c r="A101" s="6"/>
      <c r="B101" s="14"/>
      <c r="C101" s="15"/>
      <c r="D101" s="15"/>
      <c r="E101" s="11"/>
      <c r="F101" s="17"/>
      <c r="G101" s="15"/>
      <c r="H101" s="6"/>
      <c r="I101" s="16"/>
      <c r="J101" s="16"/>
      <c r="K101" s="26"/>
      <c r="L101" s="16"/>
    </row>
    <row r="102" spans="1:12" ht="12.75">
      <c r="A102" s="32"/>
      <c r="B102" s="37" t="s">
        <v>276</v>
      </c>
      <c r="C102" s="37"/>
      <c r="D102" s="37"/>
      <c r="E102" s="37"/>
      <c r="F102" s="37"/>
      <c r="G102" s="37"/>
      <c r="H102" s="45">
        <f>SUM(H30:H101)</f>
        <v>66</v>
      </c>
      <c r="I102" s="58">
        <f>SUM(I30:I101)</f>
        <v>369620.39999999997</v>
      </c>
      <c r="J102" s="58">
        <f>SUM(J30:J101)</f>
        <v>376318</v>
      </c>
      <c r="K102" s="58">
        <f>SUM(K30:K101)</f>
        <v>5540</v>
      </c>
      <c r="L102" s="45">
        <f>SUM(L30:L101)</f>
        <v>280425.60000000003</v>
      </c>
    </row>
    <row r="103" ht="12.75">
      <c r="J103" s="13"/>
    </row>
    <row r="104" ht="12.75">
      <c r="J104" s="13"/>
    </row>
    <row r="105" ht="12.75">
      <c r="J105" s="13"/>
    </row>
    <row r="106" ht="12.75">
      <c r="J106" s="13"/>
    </row>
    <row r="107" ht="12.75">
      <c r="J107" s="13"/>
    </row>
    <row r="108" ht="12.75">
      <c r="J108" s="13"/>
    </row>
    <row r="109" ht="12.75">
      <c r="J109" s="13"/>
    </row>
    <row r="110" ht="12.75">
      <c r="J110" s="13"/>
    </row>
    <row r="111" ht="12.75">
      <c r="J111" s="13"/>
    </row>
    <row r="112" ht="12.75">
      <c r="J112" s="13"/>
    </row>
    <row r="113" ht="12.75">
      <c r="J113" s="13"/>
    </row>
    <row r="114" ht="12.75">
      <c r="J114" s="13"/>
    </row>
    <row r="115" ht="12.75">
      <c r="J115" s="13"/>
    </row>
    <row r="116" ht="12.75">
      <c r="J116" s="13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13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13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13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13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13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13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13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13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13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13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13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13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13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13"/>
    </row>
    <row r="131" spans="1:10" ht="12.75">
      <c r="A131" s="2"/>
      <c r="B131" s="2"/>
      <c r="C131" s="2"/>
      <c r="D131" s="2"/>
      <c r="E131" s="2"/>
      <c r="F131" s="2"/>
      <c r="G131" s="2"/>
      <c r="H131" s="2"/>
      <c r="I131" s="2"/>
      <c r="J131" s="13"/>
    </row>
    <row r="132" spans="1:10" ht="12.75">
      <c r="A132" s="2"/>
      <c r="B132" s="2"/>
      <c r="C132" s="2"/>
      <c r="D132" s="2"/>
      <c r="E132" s="2"/>
      <c r="F132" s="2"/>
      <c r="G132" s="2"/>
      <c r="H132" s="2"/>
      <c r="I132" s="2"/>
      <c r="J132" s="13"/>
    </row>
    <row r="133" spans="1:10" ht="12.75">
      <c r="A133" s="2"/>
      <c r="B133" s="2"/>
      <c r="C133" s="2"/>
      <c r="D133" s="2"/>
      <c r="E133" s="2"/>
      <c r="F133" s="2"/>
      <c r="G133" s="2"/>
      <c r="H133" s="2"/>
      <c r="I133" s="2"/>
      <c r="J133" s="13"/>
    </row>
    <row r="134" spans="1:10" ht="12.75">
      <c r="A134" s="2"/>
      <c r="B134" s="2"/>
      <c r="C134" s="2"/>
      <c r="D134" s="2"/>
      <c r="E134" s="2"/>
      <c r="F134" s="2"/>
      <c r="G134" s="2"/>
      <c r="H134" s="2"/>
      <c r="I134" s="2"/>
      <c r="J134" s="13"/>
    </row>
    <row r="135" spans="1:10" ht="12.75">
      <c r="A135" s="2"/>
      <c r="B135" s="2"/>
      <c r="C135" s="2"/>
      <c r="D135" s="2"/>
      <c r="E135" s="2"/>
      <c r="F135" s="2"/>
      <c r="G135" s="2"/>
      <c r="H135" s="2"/>
      <c r="I135" s="2"/>
      <c r="J135" s="13"/>
    </row>
    <row r="136" spans="1:10" ht="12.75">
      <c r="A136" s="2"/>
      <c r="B136" s="2"/>
      <c r="C136" s="2"/>
      <c r="D136" s="2"/>
      <c r="E136" s="2"/>
      <c r="F136" s="2"/>
      <c r="G136" s="2"/>
      <c r="H136" s="2"/>
      <c r="I136" s="2"/>
      <c r="J136" s="13"/>
    </row>
    <row r="137" spans="1:10" ht="12.75">
      <c r="A137" s="2"/>
      <c r="B137" s="2"/>
      <c r="C137" s="2"/>
      <c r="D137" s="2"/>
      <c r="E137" s="2"/>
      <c r="F137" s="2"/>
      <c r="G137" s="2"/>
      <c r="H137" s="2"/>
      <c r="I137" s="2"/>
      <c r="J137" s="13"/>
    </row>
    <row r="138" spans="1:10" ht="12.75">
      <c r="A138" s="2"/>
      <c r="B138" s="2"/>
      <c r="C138" s="2"/>
      <c r="D138" s="2"/>
      <c r="E138" s="2"/>
      <c r="F138" s="2"/>
      <c r="G138" s="2"/>
      <c r="H138" s="2"/>
      <c r="I138" s="2"/>
      <c r="J138" s="13"/>
    </row>
    <row r="139" spans="1:10" ht="12.75">
      <c r="A139" s="2"/>
      <c r="B139" s="2"/>
      <c r="C139" s="2"/>
      <c r="D139" s="2"/>
      <c r="E139" s="2"/>
      <c r="F139" s="2"/>
      <c r="G139" s="2"/>
      <c r="H139" s="2"/>
      <c r="I139" s="2"/>
      <c r="J139" s="13"/>
    </row>
    <row r="140" spans="1:10" ht="12.75">
      <c r="A140" s="2"/>
      <c r="B140" s="2"/>
      <c r="C140" s="2"/>
      <c r="D140" s="2"/>
      <c r="E140" s="2"/>
      <c r="F140" s="2"/>
      <c r="G140" s="2"/>
      <c r="H140" s="2"/>
      <c r="I140" s="2"/>
      <c r="J140" s="13"/>
    </row>
    <row r="141" spans="1:10" ht="12.75">
      <c r="A141" s="2"/>
      <c r="B141" s="2"/>
      <c r="C141" s="2"/>
      <c r="D141" s="2"/>
      <c r="E141" s="2"/>
      <c r="F141" s="2"/>
      <c r="G141" s="2"/>
      <c r="H141" s="2"/>
      <c r="I141" s="2"/>
      <c r="J141" s="13"/>
    </row>
    <row r="142" spans="1:10" ht="12.75">
      <c r="A142" s="2"/>
      <c r="B142" s="2"/>
      <c r="C142" s="2"/>
      <c r="D142" s="2"/>
      <c r="E142" s="2"/>
      <c r="F142" s="2"/>
      <c r="G142" s="2"/>
      <c r="H142" s="2"/>
      <c r="I142" s="2"/>
      <c r="J142" s="13"/>
    </row>
    <row r="143" spans="1:10" ht="12.75">
      <c r="A143" s="2"/>
      <c r="B143" s="2"/>
      <c r="C143" s="2"/>
      <c r="D143" s="2"/>
      <c r="E143" s="2"/>
      <c r="F143" s="2"/>
      <c r="G143" s="2"/>
      <c r="H143" s="2"/>
      <c r="I143" s="2"/>
      <c r="J143" s="13"/>
    </row>
    <row r="144" spans="1:10" ht="12.75">
      <c r="A144" s="2"/>
      <c r="B144" s="2"/>
      <c r="C144" s="2"/>
      <c r="D144" s="2"/>
      <c r="E144" s="2"/>
      <c r="F144" s="2"/>
      <c r="G144" s="2"/>
      <c r="H144" s="2"/>
      <c r="I144" s="2"/>
      <c r="J144" s="13"/>
    </row>
    <row r="145" spans="1:10" ht="12.75">
      <c r="A145" s="2"/>
      <c r="B145" s="2"/>
      <c r="C145" s="2"/>
      <c r="D145" s="2"/>
      <c r="E145" s="2"/>
      <c r="F145" s="2"/>
      <c r="G145" s="2"/>
      <c r="H145" s="2"/>
      <c r="I145" s="2"/>
      <c r="J145" s="13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13"/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/>
      <c r="J147" s="13"/>
    </row>
    <row r="148" spans="1:10" ht="12.75">
      <c r="A148" s="2"/>
      <c r="B148" s="2"/>
      <c r="C148" s="2"/>
      <c r="D148" s="2"/>
      <c r="E148" s="2"/>
      <c r="F148" s="2"/>
      <c r="G148" s="2"/>
      <c r="H148" s="2"/>
      <c r="I148" s="2"/>
      <c r="J148" s="13"/>
    </row>
    <row r="149" spans="1:10" ht="12.75">
      <c r="A149" s="2"/>
      <c r="B149" s="2"/>
      <c r="C149" s="2"/>
      <c r="D149" s="2"/>
      <c r="E149" s="2"/>
      <c r="F149" s="2"/>
      <c r="G149" s="2"/>
      <c r="H149" s="2"/>
      <c r="I149" s="2"/>
      <c r="J149" s="13"/>
    </row>
    <row r="150" spans="1:10" ht="12.75">
      <c r="A150" s="2"/>
      <c r="B150" s="2"/>
      <c r="C150" s="2"/>
      <c r="D150" s="2"/>
      <c r="E150" s="2"/>
      <c r="F150" s="2"/>
      <c r="G150" s="2"/>
      <c r="H150" s="2"/>
      <c r="I150" s="2"/>
      <c r="J150" s="13"/>
    </row>
    <row r="151" spans="1:10" ht="12.75">
      <c r="A151" s="2"/>
      <c r="B151" s="2"/>
      <c r="C151" s="2"/>
      <c r="D151" s="2"/>
      <c r="E151" s="2"/>
      <c r="F151" s="2"/>
      <c r="G151" s="2"/>
      <c r="H151" s="2"/>
      <c r="I151" s="2"/>
      <c r="J151" s="13"/>
    </row>
    <row r="152" spans="1:10" ht="12.75">
      <c r="A152" s="2"/>
      <c r="B152" s="2"/>
      <c r="C152" s="2"/>
      <c r="D152" s="2"/>
      <c r="E152" s="2"/>
      <c r="F152" s="2"/>
      <c r="G152" s="2"/>
      <c r="H152" s="2"/>
      <c r="I152" s="2"/>
      <c r="J152" s="13"/>
    </row>
    <row r="153" spans="1:10" ht="12.75">
      <c r="A153" s="2"/>
      <c r="B153" s="2"/>
      <c r="C153" s="2"/>
      <c r="D153" s="2"/>
      <c r="E153" s="2"/>
      <c r="F153" s="2"/>
      <c r="G153" s="2"/>
      <c r="H153" s="2"/>
      <c r="I153" s="2"/>
      <c r="J153" s="13"/>
    </row>
    <row r="154" spans="1:10" ht="12.75">
      <c r="A154" s="2"/>
      <c r="B154" s="2"/>
      <c r="C154" s="2"/>
      <c r="D154" s="2"/>
      <c r="E154" s="2"/>
      <c r="F154" s="2"/>
      <c r="G154" s="2"/>
      <c r="H154" s="2"/>
      <c r="I154" s="2"/>
      <c r="J154" s="13"/>
    </row>
    <row r="155" spans="1:10" ht="12.75">
      <c r="A155" s="2"/>
      <c r="B155" s="2"/>
      <c r="C155" s="2"/>
      <c r="D155" s="2"/>
      <c r="E155" s="2"/>
      <c r="F155" s="2"/>
      <c r="G155" s="2"/>
      <c r="H155" s="2"/>
      <c r="I155" s="2"/>
      <c r="J155" s="13"/>
    </row>
    <row r="156" spans="1:10" ht="12.75">
      <c r="A156" s="2"/>
      <c r="B156" s="2"/>
      <c r="C156" s="2"/>
      <c r="D156" s="2"/>
      <c r="E156" s="2"/>
      <c r="F156" s="2"/>
      <c r="G156" s="2"/>
      <c r="H156" s="2"/>
      <c r="I156" s="2"/>
      <c r="J156" s="13"/>
    </row>
    <row r="157" spans="1:10" ht="12.75">
      <c r="A157" s="2"/>
      <c r="B157" s="2"/>
      <c r="C157" s="2"/>
      <c r="D157" s="2"/>
      <c r="E157" s="2"/>
      <c r="F157" s="2"/>
      <c r="G157" s="2"/>
      <c r="H157" s="2"/>
      <c r="I157" s="2"/>
      <c r="J157" s="13"/>
    </row>
    <row r="158" spans="1:10" ht="12.75">
      <c r="A158" s="2"/>
      <c r="B158" s="2"/>
      <c r="C158" s="2"/>
      <c r="D158" s="2"/>
      <c r="E158" s="2"/>
      <c r="F158" s="2"/>
      <c r="G158" s="2"/>
      <c r="H158" s="2"/>
      <c r="I158" s="2"/>
      <c r="J158" s="13"/>
    </row>
    <row r="159" spans="1:10" ht="12.75">
      <c r="A159" s="2"/>
      <c r="B159" s="2"/>
      <c r="C159" s="2"/>
      <c r="D159" s="2"/>
      <c r="E159" s="2"/>
      <c r="F159" s="2"/>
      <c r="G159" s="2"/>
      <c r="H159" s="2"/>
      <c r="I159" s="2"/>
      <c r="J159" s="13"/>
    </row>
    <row r="160" spans="1:10" ht="12.75">
      <c r="A160" s="2"/>
      <c r="B160" s="2"/>
      <c r="C160" s="2"/>
      <c r="D160" s="2"/>
      <c r="E160" s="2"/>
      <c r="F160" s="2"/>
      <c r="G160" s="2"/>
      <c r="H160" s="2"/>
      <c r="I160" s="2"/>
      <c r="J160" s="13"/>
    </row>
    <row r="161" spans="1:10" ht="12.75">
      <c r="A161" s="2"/>
      <c r="B161" s="2"/>
      <c r="C161" s="2"/>
      <c r="D161" s="2"/>
      <c r="E161" s="2"/>
      <c r="F161" s="2"/>
      <c r="G161" s="2"/>
      <c r="H161" s="2"/>
      <c r="I161" s="2"/>
      <c r="J161" s="13"/>
    </row>
    <row r="162" spans="1:10" ht="12.75">
      <c r="A162" s="2"/>
      <c r="B162" s="2"/>
      <c r="C162" s="2"/>
      <c r="D162" s="2"/>
      <c r="E162" s="2"/>
      <c r="F162" s="2"/>
      <c r="G162" s="2"/>
      <c r="H162" s="2"/>
      <c r="I162" s="2"/>
      <c r="J162" s="13"/>
    </row>
    <row r="163" spans="1:10" ht="12.75">
      <c r="A163" s="2"/>
      <c r="B163" s="2"/>
      <c r="C163" s="2"/>
      <c r="D163" s="2"/>
      <c r="E163" s="2"/>
      <c r="F163" s="2"/>
      <c r="G163" s="2"/>
      <c r="H163" s="2"/>
      <c r="I163" s="2"/>
      <c r="J163" s="13"/>
    </row>
    <row r="164" spans="1:10" ht="12.75">
      <c r="A164" s="2"/>
      <c r="B164" s="2"/>
      <c r="C164" s="2"/>
      <c r="D164" s="2"/>
      <c r="E164" s="2"/>
      <c r="F164" s="2"/>
      <c r="G164" s="2"/>
      <c r="H164" s="2"/>
      <c r="I164" s="2"/>
      <c r="J164" s="13"/>
    </row>
    <row r="165" spans="1:10" ht="12.75">
      <c r="A165" s="2"/>
      <c r="B165" s="2"/>
      <c r="C165" s="2"/>
      <c r="D165" s="2"/>
      <c r="E165" s="2"/>
      <c r="F165" s="2"/>
      <c r="G165" s="2"/>
      <c r="H165" s="2"/>
      <c r="I165" s="2"/>
      <c r="J165" s="13"/>
    </row>
    <row r="166" spans="1:10" ht="12.75">
      <c r="A166" s="2"/>
      <c r="B166" s="2"/>
      <c r="C166" s="2"/>
      <c r="D166" s="2"/>
      <c r="E166" s="2"/>
      <c r="F166" s="2"/>
      <c r="G166" s="2"/>
      <c r="H166" s="2"/>
      <c r="I166" s="2"/>
      <c r="J166" s="13"/>
    </row>
    <row r="167" spans="1:10" ht="12.75">
      <c r="A167" s="2"/>
      <c r="B167" s="2"/>
      <c r="C167" s="2"/>
      <c r="D167" s="2"/>
      <c r="E167" s="2"/>
      <c r="F167" s="2"/>
      <c r="G167" s="2"/>
      <c r="H167" s="2"/>
      <c r="I167" s="2"/>
      <c r="J167" s="13"/>
    </row>
    <row r="168" spans="1:10" ht="12.75">
      <c r="A168" s="2"/>
      <c r="B168" s="2"/>
      <c r="C168" s="2"/>
      <c r="D168" s="2"/>
      <c r="E168" s="2"/>
      <c r="F168" s="2"/>
      <c r="G168" s="2"/>
      <c r="H168" s="2"/>
      <c r="I168" s="2"/>
      <c r="J168" s="13"/>
    </row>
    <row r="169" spans="1:10" ht="12.75">
      <c r="A169" s="2"/>
      <c r="B169" s="2"/>
      <c r="C169" s="2"/>
      <c r="D169" s="2"/>
      <c r="E169" s="2"/>
      <c r="F169" s="2"/>
      <c r="G169" s="2"/>
      <c r="H169" s="2"/>
      <c r="I169" s="2"/>
      <c r="J169" s="13"/>
    </row>
    <row r="170" spans="1:10" ht="12.75">
      <c r="A170" s="2"/>
      <c r="B170" s="2"/>
      <c r="C170" s="2"/>
      <c r="D170" s="2"/>
      <c r="E170" s="2"/>
      <c r="F170" s="2"/>
      <c r="G170" s="2"/>
      <c r="H170" s="2"/>
      <c r="I170" s="2"/>
      <c r="J170" s="13"/>
    </row>
    <row r="171" spans="1:10" ht="12.75">
      <c r="A171" s="2"/>
      <c r="B171" s="2"/>
      <c r="C171" s="2"/>
      <c r="D171" s="2"/>
      <c r="E171" s="2"/>
      <c r="F171" s="2"/>
      <c r="G171" s="2"/>
      <c r="H171" s="2"/>
      <c r="I171" s="2"/>
      <c r="J171" s="13"/>
    </row>
    <row r="172" spans="1:10" ht="12.75">
      <c r="A172" s="2"/>
      <c r="B172" s="2"/>
      <c r="C172" s="2"/>
      <c r="D172" s="2"/>
      <c r="E172" s="2"/>
      <c r="F172" s="2"/>
      <c r="G172" s="2"/>
      <c r="H172" s="2"/>
      <c r="I172" s="2"/>
      <c r="J172" s="13"/>
    </row>
    <row r="173" spans="1:10" ht="12.75">
      <c r="A173" s="2"/>
      <c r="B173" s="2"/>
      <c r="C173" s="2"/>
      <c r="D173" s="2"/>
      <c r="E173" s="2"/>
      <c r="F173" s="2"/>
      <c r="G173" s="2"/>
      <c r="H173" s="2"/>
      <c r="I173" s="2"/>
      <c r="J173" s="13"/>
    </row>
    <row r="174" spans="1:10" ht="12.75">
      <c r="A174" s="2"/>
      <c r="B174" s="2"/>
      <c r="C174" s="2"/>
      <c r="D174" s="2"/>
      <c r="E174" s="2"/>
      <c r="F174" s="2"/>
      <c r="G174" s="2"/>
      <c r="H174" s="2"/>
      <c r="I174" s="2"/>
      <c r="J174" s="13"/>
    </row>
    <row r="175" spans="1:10" ht="12.75">
      <c r="A175" s="2"/>
      <c r="B175" s="2"/>
      <c r="C175" s="2"/>
      <c r="D175" s="2"/>
      <c r="E175" s="2"/>
      <c r="F175" s="2"/>
      <c r="G175" s="2"/>
      <c r="H175" s="2"/>
      <c r="I175" s="2"/>
      <c r="J175" s="13"/>
    </row>
    <row r="176" spans="1:10" ht="12.75">
      <c r="A176" s="2"/>
      <c r="B176" s="2"/>
      <c r="C176" s="2"/>
      <c r="D176" s="2"/>
      <c r="E176" s="2"/>
      <c r="F176" s="2"/>
      <c r="G176" s="2"/>
      <c r="H176" s="2"/>
      <c r="I176" s="2"/>
      <c r="J176" s="13"/>
    </row>
    <row r="177" spans="1:10" ht="12.75">
      <c r="A177" s="2"/>
      <c r="B177" s="2"/>
      <c r="C177" s="2"/>
      <c r="D177" s="2"/>
      <c r="E177" s="2"/>
      <c r="F177" s="2"/>
      <c r="G177" s="2"/>
      <c r="H177" s="2"/>
      <c r="I177" s="2"/>
      <c r="J177" s="13"/>
    </row>
    <row r="178" spans="1:10" ht="12.75">
      <c r="A178" s="2"/>
      <c r="B178" s="2"/>
      <c r="C178" s="2"/>
      <c r="D178" s="2"/>
      <c r="E178" s="2"/>
      <c r="F178" s="2"/>
      <c r="G178" s="2"/>
      <c r="H178" s="2"/>
      <c r="I178" s="2"/>
      <c r="J178" s="13"/>
    </row>
    <row r="179" spans="1:10" ht="12.75">
      <c r="A179" s="2"/>
      <c r="B179" s="2"/>
      <c r="C179" s="2"/>
      <c r="D179" s="2"/>
      <c r="E179" s="2"/>
      <c r="F179" s="2"/>
      <c r="G179" s="2"/>
      <c r="H179" s="2"/>
      <c r="I179" s="2"/>
      <c r="J179" s="13"/>
    </row>
    <row r="180" spans="1:10" ht="12.75">
      <c r="A180" s="2"/>
      <c r="B180" s="2"/>
      <c r="C180" s="2"/>
      <c r="D180" s="2"/>
      <c r="E180" s="2"/>
      <c r="F180" s="2"/>
      <c r="G180" s="2"/>
      <c r="H180" s="2"/>
      <c r="I180" s="2"/>
      <c r="J180" s="13"/>
    </row>
    <row r="181" spans="1:10" ht="12.75">
      <c r="A181" s="2"/>
      <c r="B181" s="2"/>
      <c r="C181" s="2"/>
      <c r="D181" s="2"/>
      <c r="E181" s="2"/>
      <c r="F181" s="2"/>
      <c r="G181" s="2"/>
      <c r="H181" s="2"/>
      <c r="I181" s="2"/>
      <c r="J181" s="13"/>
    </row>
    <row r="182" spans="1:10" ht="12.75">
      <c r="A182" s="2"/>
      <c r="B182" s="2"/>
      <c r="C182" s="2"/>
      <c r="D182" s="2"/>
      <c r="E182" s="2"/>
      <c r="F182" s="2"/>
      <c r="G182" s="2"/>
      <c r="H182" s="2"/>
      <c r="I182" s="2"/>
      <c r="J182" s="13"/>
    </row>
    <row r="183" spans="1:10" ht="12.75">
      <c r="A183" s="2"/>
      <c r="B183" s="2"/>
      <c r="C183" s="2"/>
      <c r="D183" s="2"/>
      <c r="E183" s="2"/>
      <c r="F183" s="2"/>
      <c r="G183" s="2"/>
      <c r="H183" s="2"/>
      <c r="I183" s="2"/>
      <c r="J183" s="13"/>
    </row>
    <row r="184" spans="1:10" ht="12.75">
      <c r="A184" s="2"/>
      <c r="B184" s="2"/>
      <c r="C184" s="2"/>
      <c r="D184" s="2"/>
      <c r="E184" s="2"/>
      <c r="F184" s="2"/>
      <c r="G184" s="2"/>
      <c r="H184" s="2"/>
      <c r="I184" s="2"/>
      <c r="J184" s="13"/>
    </row>
    <row r="185" spans="1:10" ht="12.75">
      <c r="A185" s="2"/>
      <c r="B185" s="2"/>
      <c r="C185" s="2"/>
      <c r="D185" s="2"/>
      <c r="E185" s="2"/>
      <c r="F185" s="2"/>
      <c r="G185" s="2"/>
      <c r="H185" s="2"/>
      <c r="I185" s="2"/>
      <c r="J185" s="13"/>
    </row>
    <row r="186" spans="1:10" ht="12.75">
      <c r="A186" s="2"/>
      <c r="B186" s="2"/>
      <c r="C186" s="2"/>
      <c r="D186" s="2"/>
      <c r="E186" s="2"/>
      <c r="F186" s="2"/>
      <c r="G186" s="2"/>
      <c r="H186" s="2"/>
      <c r="I186" s="2"/>
      <c r="J186" s="13"/>
    </row>
    <row r="187" spans="1:10" ht="12.75">
      <c r="A187" s="2"/>
      <c r="B187" s="2"/>
      <c r="C187" s="2"/>
      <c r="D187" s="2"/>
      <c r="E187" s="2"/>
      <c r="F187" s="2"/>
      <c r="G187" s="2"/>
      <c r="H187" s="2"/>
      <c r="I187" s="2"/>
      <c r="J187" s="13"/>
    </row>
    <row r="188" spans="1:10" ht="12.75">
      <c r="A188" s="2"/>
      <c r="B188" s="2"/>
      <c r="C188" s="2"/>
      <c r="D188" s="2"/>
      <c r="E188" s="2"/>
      <c r="F188" s="2"/>
      <c r="G188" s="2"/>
      <c r="H188" s="2"/>
      <c r="I188" s="2"/>
      <c r="J188" s="13"/>
    </row>
    <row r="189" spans="1:10" ht="12.75">
      <c r="A189" s="2"/>
      <c r="B189" s="2"/>
      <c r="C189" s="2"/>
      <c r="D189" s="2"/>
      <c r="E189" s="2"/>
      <c r="F189" s="2"/>
      <c r="G189" s="2"/>
      <c r="H189" s="2"/>
      <c r="I189" s="2"/>
      <c r="J189" s="13"/>
    </row>
    <row r="190" spans="1:10" ht="12.75">
      <c r="A190" s="2"/>
      <c r="B190" s="2"/>
      <c r="C190" s="2"/>
      <c r="D190" s="2"/>
      <c r="E190" s="2"/>
      <c r="F190" s="2"/>
      <c r="G190" s="2"/>
      <c r="H190" s="2"/>
      <c r="I190" s="2"/>
      <c r="J190" s="13"/>
    </row>
    <row r="191" spans="1:10" ht="12.75">
      <c r="A191" s="2"/>
      <c r="B191" s="2"/>
      <c r="C191" s="2"/>
      <c r="D191" s="2"/>
      <c r="E191" s="2"/>
      <c r="F191" s="2"/>
      <c r="G191" s="2"/>
      <c r="H191" s="2"/>
      <c r="I191" s="2"/>
      <c r="J191" s="13"/>
    </row>
    <row r="192" spans="1:10" ht="12.75">
      <c r="A192" s="2"/>
      <c r="B192" s="2"/>
      <c r="C192" s="2"/>
      <c r="D192" s="2"/>
      <c r="E192" s="2"/>
      <c r="F192" s="2"/>
      <c r="G192" s="2"/>
      <c r="H192" s="2"/>
      <c r="I192" s="2"/>
      <c r="J192" s="13"/>
    </row>
    <row r="193" spans="1:10" ht="12.75">
      <c r="A193" s="2"/>
      <c r="B193" s="2"/>
      <c r="C193" s="2"/>
      <c r="D193" s="2"/>
      <c r="E193" s="2"/>
      <c r="F193" s="2"/>
      <c r="G193" s="2"/>
      <c r="H193" s="2"/>
      <c r="I193" s="2"/>
      <c r="J193" s="13"/>
    </row>
    <row r="194" spans="1:10" ht="12.75">
      <c r="A194" s="2"/>
      <c r="B194" s="2"/>
      <c r="C194" s="2"/>
      <c r="D194" s="2"/>
      <c r="E194" s="2"/>
      <c r="F194" s="2"/>
      <c r="G194" s="2"/>
      <c r="H194" s="2"/>
      <c r="I194" s="2"/>
      <c r="J194" s="13"/>
    </row>
    <row r="195" spans="1:10" ht="12.75">
      <c r="A195" s="2"/>
      <c r="B195" s="2"/>
      <c r="C195" s="2"/>
      <c r="D195" s="2"/>
      <c r="E195" s="2"/>
      <c r="F195" s="2"/>
      <c r="G195" s="2"/>
      <c r="H195" s="2"/>
      <c r="I195" s="2"/>
      <c r="J195" s="13"/>
    </row>
    <row r="196" spans="1:10" ht="12.75">
      <c r="A196" s="2"/>
      <c r="B196" s="2"/>
      <c r="C196" s="2"/>
      <c r="D196" s="2"/>
      <c r="E196" s="2"/>
      <c r="F196" s="2"/>
      <c r="G196" s="2"/>
      <c r="H196" s="2"/>
      <c r="I196" s="2"/>
      <c r="J196" s="13"/>
    </row>
    <row r="197" spans="1:10" ht="12.75">
      <c r="A197" s="2"/>
      <c r="B197" s="2"/>
      <c r="C197" s="2"/>
      <c r="D197" s="2"/>
      <c r="E197" s="2"/>
      <c r="F197" s="2"/>
      <c r="G197" s="2"/>
      <c r="H197" s="2"/>
      <c r="I197" s="2"/>
      <c r="J197" s="13"/>
    </row>
    <row r="198" spans="1:10" ht="12.75">
      <c r="A198" s="2"/>
      <c r="B198" s="2"/>
      <c r="C198" s="2"/>
      <c r="D198" s="2"/>
      <c r="E198" s="2"/>
      <c r="F198" s="2"/>
      <c r="G198" s="2"/>
      <c r="H198" s="2"/>
      <c r="I198" s="2"/>
      <c r="J198" s="13"/>
    </row>
    <row r="199" spans="1:10" ht="12.75">
      <c r="A199" s="2"/>
      <c r="B199" s="2"/>
      <c r="C199" s="2"/>
      <c r="D199" s="2"/>
      <c r="E199" s="2"/>
      <c r="F199" s="2"/>
      <c r="G199" s="2"/>
      <c r="H199" s="2"/>
      <c r="I199" s="2"/>
      <c r="J199" s="13"/>
    </row>
    <row r="200" spans="1:10" ht="12.75">
      <c r="A200" s="2"/>
      <c r="B200" s="2"/>
      <c r="C200" s="2"/>
      <c r="D200" s="2"/>
      <c r="E200" s="2"/>
      <c r="F200" s="2"/>
      <c r="G200" s="2"/>
      <c r="H200" s="2"/>
      <c r="I200" s="2"/>
      <c r="J200" s="13"/>
    </row>
    <row r="201" spans="1:10" ht="12.75">
      <c r="A201" s="2"/>
      <c r="B201" s="2"/>
      <c r="C201" s="2"/>
      <c r="D201" s="2"/>
      <c r="E201" s="2"/>
      <c r="F201" s="2"/>
      <c r="G201" s="2"/>
      <c r="H201" s="2"/>
      <c r="I201" s="2"/>
      <c r="J201" s="13"/>
    </row>
    <row r="202" spans="1:10" ht="12.75">
      <c r="A202" s="2"/>
      <c r="B202" s="2"/>
      <c r="C202" s="2"/>
      <c r="D202" s="2"/>
      <c r="E202" s="2"/>
      <c r="F202" s="2"/>
      <c r="G202" s="2"/>
      <c r="H202" s="2"/>
      <c r="I202" s="2"/>
      <c r="J202" s="13"/>
    </row>
    <row r="203" spans="1:10" ht="12.75">
      <c r="A203" s="2"/>
      <c r="B203" s="2"/>
      <c r="C203" s="2"/>
      <c r="D203" s="2"/>
      <c r="E203" s="2"/>
      <c r="F203" s="2"/>
      <c r="G203" s="2"/>
      <c r="H203" s="2"/>
      <c r="I203" s="2"/>
      <c r="J203" s="13"/>
    </row>
    <row r="204" spans="1:10" ht="12.75">
      <c r="A204" s="2"/>
      <c r="B204" s="2"/>
      <c r="C204" s="2"/>
      <c r="D204" s="2"/>
      <c r="E204" s="2"/>
      <c r="F204" s="2"/>
      <c r="G204" s="2"/>
      <c r="H204" s="2"/>
      <c r="I204" s="2"/>
      <c r="J204" s="13"/>
    </row>
    <row r="205" spans="1:10" ht="12.75">
      <c r="A205" s="2"/>
      <c r="B205" s="2"/>
      <c r="C205" s="2"/>
      <c r="D205" s="2"/>
      <c r="E205" s="2"/>
      <c r="F205" s="2"/>
      <c r="G205" s="2"/>
      <c r="H205" s="2"/>
      <c r="I205" s="2"/>
      <c r="J205" s="13"/>
    </row>
    <row r="206" spans="1:10" ht="12.75">
      <c r="A206" s="2"/>
      <c r="B206" s="2"/>
      <c r="C206" s="2"/>
      <c r="D206" s="2"/>
      <c r="E206" s="2"/>
      <c r="F206" s="2"/>
      <c r="G206" s="2"/>
      <c r="H206" s="2"/>
      <c r="I206" s="2"/>
      <c r="J206" s="13"/>
    </row>
    <row r="207" spans="1:10" ht="12.75">
      <c r="A207" s="2"/>
      <c r="B207" s="2"/>
      <c r="C207" s="2"/>
      <c r="D207" s="2"/>
      <c r="E207" s="2"/>
      <c r="F207" s="2"/>
      <c r="G207" s="2"/>
      <c r="H207" s="2"/>
      <c r="I207" s="2"/>
      <c r="J207" s="13"/>
    </row>
  </sheetData>
  <sheetProtection/>
  <mergeCells count="6">
    <mergeCell ref="B28:G28"/>
    <mergeCell ref="H1:J1"/>
    <mergeCell ref="A2:L2"/>
    <mergeCell ref="B5:G5"/>
    <mergeCell ref="B6:C6"/>
    <mergeCell ref="B12:C12"/>
  </mergeCells>
  <printOptions/>
  <pageMargins left="0.17" right="0.1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Olenka</dc:creator>
  <cp:keywords/>
  <dc:description/>
  <cp:lastModifiedBy>Guseva</cp:lastModifiedBy>
  <cp:lastPrinted>2017-05-18T13:01:45Z</cp:lastPrinted>
  <dcterms:created xsi:type="dcterms:W3CDTF">2015-01-30T09:11:10Z</dcterms:created>
  <dcterms:modified xsi:type="dcterms:W3CDTF">2017-05-19T08:50:25Z</dcterms:modified>
  <cp:category/>
  <cp:version/>
  <cp:contentType/>
  <cp:contentStatus/>
</cp:coreProperties>
</file>