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1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<sst xmlns="http://schemas.openxmlformats.org/spreadsheetml/2006/main" count="420" uniqueCount="125">
  <si>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</si>
  <si>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</si>
  <si>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</si>
  <si>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</si>
  <si>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</si>
  <si>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</si>
  <si>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</si>
  <si>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</si>
  <si>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</si>
  <si>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</si>
  <si>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</si>
  <si>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</si>
  <si>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</si>
  <si>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</si>
  <si>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1517320  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</si>
  <si>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</si>
  <si>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</si>
  <si>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</si>
  <si>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</si>
  <si>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</si>
  <si>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</si>
  <si>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</si>
  <si>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</si>
  <si>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</si>
  <si>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</si>
  <si>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</si>
  <si>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</si>
  <si>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</si>
  <si>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</si>
  <si>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</si>
  <si>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</si>
  <si>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</si>
  <si>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</si>
  <si>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</si>
  <si>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</si>
  <si>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</si>
  <si>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 xml:space="preserve">1517321  </t>
  </si>
  <si>
    <t>Будівництво освітніх установ та закладів</t>
  </si>
  <si>
    <t>Забезпечення будівництва (придбання) об'єктів</t>
  </si>
  <si>
    <t xml:space="preserve">1517324  </t>
  </si>
  <si>
    <t>Будівництво установ та закладів культури</t>
  </si>
  <si>
    <t>Забезпечення реконструкції об'єктів</t>
  </si>
  <si>
    <t xml:space="preserve">1517325  </t>
  </si>
  <si>
    <t>Будівництво споруд, установ та закладів фізичної культури і спорту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</si>
  <si>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</si>
  <si>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</si>
  <si>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</si>
  <si>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</si>
  <si>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</si>
  <si>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</si>
  <si>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</si>
  <si>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</si>
  <si>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</si>
  <si>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</si>
  <si>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</si>
  <si>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</si>
  <si>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м²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</si>
  <si>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</si>
  <si>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</si>
  <si>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</si>
  <si>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</si>
  <si>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розрахунок</t>
  </si>
  <si>
    <t>тис.грн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</si>
  <si>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</si>
  <si>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</si>
  <si>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</si>
  <si>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</si>
  <si>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 xml:space="preserve">обсяг реконструкції обєктів, у т.ч.: </t>
  </si>
  <si>
    <t>кількість обєктів, які планується реконструювати</t>
  </si>
  <si>
    <t>рівень готовності об'єктів реконструкції</t>
  </si>
  <si>
    <t>Динаміка обсягу реконструкції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</si>
  <si>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</si>
  <si>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</si>
  <si>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</si>
  <si>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</si>
  <si>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</si>
  <si>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</si>
  <si>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</si>
  <si>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</si>
  <si>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>Кошти, що передаються із загального фонду бюджету до бюджету розвитку (спеціального фонду)</t>
  </si>
  <si>
    <t>Х</t>
  </si>
  <si>
    <t xml:space="preserve"> 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</si>
  <si>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</si>
  <si>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</si>
  <si>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</si>
  <si>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</si>
  <si>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</si>
  <si>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</si>
  <si>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</si>
  <si>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14.02.2018 12:26:04</t>
  </si>
  <si>
    <t>Паспорт бюджетної програми 000000064 от 29.01.2018 0:00:00</t>
  </si>
  <si>
    <t>Паспорт бюджетної програми 000000065 от 19.01.2018 14:04:23</t>
  </si>
  <si>
    <t>Паспорт бюджетної програми 000000084 от 22.01.2018 13:48:05</t>
  </si>
  <si>
    <t>Будівництво об'єктів соціально-культурного призначення</t>
  </si>
  <si>
    <t>середні витрати на будівництво (придбання) одного м²:</t>
  </si>
  <si>
    <t>середні витрати на будівництво (придбання) одного об'єкта: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</si>
  <si>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</si>
  <si>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</si>
  <si>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</si>
  <si>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Динаміка кількості об'єктів реконструкції порівняно з попереднім роком</t>
  </si>
  <si>
    <t>середні витрати на реконструкцію одного об'єкта:</t>
  </si>
  <si>
    <t>середні витрати на будівництво одного об'єкта:</t>
  </si>
  <si>
    <t>середні витрати на реконструкцію (придбання) одного м²:</t>
  </si>
  <si>
    <t xml:space="preserve">0443    </t>
  </si>
  <si>
    <t xml:space="preserve"> Реконструкція існуючого футбольного поля Центрального міського стадіону по вул.Спортивній,1/1 в м.Миколаєві, у т.ч. проектні роботи та експертиза</t>
  </si>
  <si>
    <t xml:space="preserve"> Нове будівництво Центру легкої атлетики та ігрових видів спорту   за адресою:  вул.Спортивна, 1/1 в м.Миколаєві,  в т.ч. проектно-вишукувальні роботи та експертиза</t>
  </si>
  <si>
    <t>Загальна площа об'єктів, які планується побудувати:</t>
  </si>
  <si>
    <t>Загальна площа об'єктів, які планується реконструювати:</t>
  </si>
  <si>
    <t>кількість об'єктів, які планується реконструювати</t>
  </si>
  <si>
    <t>Будівництво установ та закладів соціальної сфери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</si>
  <si>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</si>
  <si>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Прибудова ЗОШ №22 по вул. Робочій,8 в м.Миколаєві (нове будівництво) Коригування, в тому числі проектно-вишукувальні роботи та експертиза</t>
  </si>
  <si>
    <t>Реконструкція топкової ( 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 Миколаїв, вул. Шевченка, 19-А, у т.ч. проектно-вишукувальні роботи та експертиза</t>
  </si>
  <si>
    <t>Нове будівництво котельні ЗОШ№4 по вул. М. Морська,78 у м.Миколаєві, в т.ч. проектно - вишукувальні роботи та експертиза</t>
  </si>
  <si>
    <t>Реконструкція покрівлі ЗОШ № 59 по вул. Адміральській, 24 у м.Миколаєві, у т. ч. проектно - вишукувальні роботи та експертиза</t>
  </si>
  <si>
    <t>В.Є. Святелик</t>
  </si>
  <si>
    <t>Директор департаменту фінансів  департаменту фінансів Миколаївської міської ради</t>
  </si>
  <si>
    <t>Начальник управління</t>
  </si>
  <si>
    <t>Р.С. Бохін</t>
  </si>
  <si>
    <t>Нове будівництво котельні ЗОШ № 29 по вул.Ватутіна,124 у м.Миколаєві, в т.ч. проектно-вишукувальні роботи та експертиза</t>
  </si>
  <si>
    <t>Департаменту фінансів Миколаївської міської ради
від 12 лютого 2018 року № 13/5</t>
  </si>
  <si>
    <t>Обсяг бюджетних призначень/бюджетних асигнувань  -  10 811,25080 тис.гривень, у тому числі загального фонду -   тис.гривень та спеціального фонду -  10 811,25080 тис.гривень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</si>
  <si>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виконавчого комітету ММР від 14.09.2018 №823 "Про перерозподіл видатків на 2018 рік Управлінню капітального бюдівництва Миколаївської міської ради у межах загального обсягу бюджетних призначень"                                                                      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 від 5 жовтня 2018  "Про внесення змін до рішення міської ради від 21.12.2017 № 32/17 «Про міський бюджет міста Миколаєва на 2018 рік».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Рішення Миколаївської міської ради "Про міський бюджет міста Миколаєва на 2018 рік" від 21.12.2017 № 32/17, зі змінами затвердженими рішенням ММР № 46/5 від 09.11.2018 "Про внесення змін до рішення міської ради від 21.12.2017 № 32/17 «Про міський бюджет міста Миколаєва на 2018 рік»    </t>
  </si>
  <si>
    <t>Реконструкція будівлі під культурний центр за адресою: м.Миколаїв, вул. Озерна, 43, в т.ч. проектно-вишукувальні роботи та експертиза</t>
  </si>
  <si>
    <t xml:space="preserve"> (у редакції Наказу управління капітального будівництва Миколаївської міської ради та департаменту фінансів Миколаївської міської ради від 08.11.2018р. № 144/139)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</si>
</sst>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   &quot;"/>
    <numFmt numFmtId="167" formatCode="0&quot;  &quot;"/>
    <numFmt numFmtId="168" formatCode="#,##0.0"/>
    <numFmt numFmtId="169" formatCode="#,##0.000"/>
    <numFmt numFmtId="170" formatCode="0.0"/>
    <numFmt numFmtId="171" formatCode="0.0000"/>
    <numFmt numFmtId="172" formatCode="#,##0.00000"/>
    <numFmt numFmtId="173" formatCode="0.0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"/>
  </numFmts>
  <fonts count="44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164" fontId="6" fillId="33" borderId="13" xfId="0" applyNumberFormat="1" applyFont="1" applyFill="1" applyBorder="1" applyAlignment="1">
      <alignment horizontal="center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0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13" xfId="0" applyFont="1" applyBorder="1" applyAlignment="1">
      <alignment horizontal="left"/>
    </xf>
    <xf numFmtId="1" fontId="0" fillId="34" borderId="16" xfId="0" applyNumberFormat="1" applyFont="1" applyFill="1" applyBorder="1" applyAlignment="1">
      <alignment horizontal="right" vertical="center"/>
    </xf>
    <xf numFmtId="0" fontId="0" fillId="34" borderId="17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left" vertical="center"/>
    </xf>
    <xf numFmtId="0" fontId="0" fillId="34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67" fontId="6" fillId="33" borderId="13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6" fillId="34" borderId="13" xfId="0" applyNumberFormat="1" applyFont="1" applyFill="1" applyBorder="1" applyAlignment="1">
      <alignment horizontal="left" vertical="center"/>
    </xf>
    <xf numFmtId="173" fontId="6" fillId="33" borderId="13" xfId="0" applyNumberFormat="1" applyFont="1" applyFill="1" applyBorder="1" applyAlignment="1">
      <alignment horizontal="right" vertical="center" wrapText="1"/>
    </xf>
    <xf numFmtId="173" fontId="0" fillId="33" borderId="13" xfId="0" applyNumberFormat="1" applyFont="1" applyFill="1" applyBorder="1" applyAlignment="1">
      <alignment horizontal="right" vertical="center" wrapText="1"/>
    </xf>
    <xf numFmtId="173" fontId="6" fillId="0" borderId="13" xfId="0" applyNumberFormat="1" applyFont="1" applyBorder="1" applyAlignment="1">
      <alignment horizontal="right" vertical="center" wrapText="1"/>
    </xf>
    <xf numFmtId="0" fontId="9" fillId="0" borderId="0" xfId="0" applyNumberFormat="1" applyFont="1" applyAlignment="1">
      <alignment horizontal="left"/>
    </xf>
    <xf numFmtId="0" fontId="9" fillId="0" borderId="11" xfId="0" applyNumberFormat="1" applyFont="1" applyBorder="1" applyAlignment="1">
      <alignment/>
    </xf>
    <xf numFmtId="166" fontId="6" fillId="0" borderId="19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20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167" fontId="0" fillId="33" borderId="16" xfId="0" applyNumberFormat="1" applyFont="1" applyFill="1" applyBorder="1" applyAlignment="1">
      <alignment horizontal="center" vertical="center" wrapText="1"/>
    </xf>
    <xf numFmtId="167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20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0" borderId="17" xfId="0" applyNumberFormat="1" applyFont="1" applyBorder="1" applyAlignment="1">
      <alignment horizontal="left" vertical="center" wrapText="1"/>
    </xf>
    <xf numFmtId="1" fontId="0" fillId="0" borderId="16" xfId="0" applyNumberFormat="1" applyFont="1" applyBorder="1" applyAlignment="1">
      <alignment horizontal="right" vertical="center" wrapText="1"/>
    </xf>
    <xf numFmtId="1" fontId="0" fillId="0" borderId="17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170" fontId="0" fillId="0" borderId="16" xfId="0" applyNumberFormat="1" applyFont="1" applyFill="1" applyBorder="1" applyAlignment="1">
      <alignment horizontal="right" vertical="center" wrapText="1"/>
    </xf>
    <xf numFmtId="170" fontId="0" fillId="0" borderId="17" xfId="0" applyNumberFormat="1" applyFont="1" applyFill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70" fontId="0" fillId="0" borderId="16" xfId="0" applyNumberFormat="1" applyFont="1" applyBorder="1" applyAlignment="1">
      <alignment horizontal="right" vertical="center" wrapText="1"/>
    </xf>
    <xf numFmtId="170" fontId="0" fillId="0" borderId="17" xfId="0" applyNumberFormat="1" applyFont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left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6" fillId="33" borderId="20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1" fontId="7" fillId="0" borderId="0" xfId="0" applyNumberFormat="1" applyFont="1" applyAlignment="1">
      <alignment horizontal="left"/>
    </xf>
    <xf numFmtId="0" fontId="9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right" vertical="center" wrapText="1"/>
    </xf>
    <xf numFmtId="0" fontId="0" fillId="0" borderId="17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0" fontId="0" fillId="0" borderId="21" xfId="0" applyNumberFormat="1" applyFont="1" applyBorder="1" applyAlignment="1">
      <alignment horizontal="left" vertical="center"/>
    </xf>
    <xf numFmtId="0" fontId="0" fillId="0" borderId="22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23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173" fontId="6" fillId="0" borderId="18" xfId="0" applyNumberFormat="1" applyFont="1" applyBorder="1" applyAlignment="1">
      <alignment horizontal="right" vertical="center" wrapText="1"/>
    </xf>
    <xf numFmtId="173" fontId="6" fillId="0" borderId="40" xfId="0" applyNumberFormat="1" applyFont="1" applyBorder="1" applyAlignment="1">
      <alignment horizontal="right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6" fillId="0" borderId="42" xfId="0" applyNumberFormat="1" applyFont="1" applyBorder="1" applyAlignment="1">
      <alignment horizontal="right" vertical="center" wrapText="1"/>
    </xf>
    <xf numFmtId="0" fontId="0" fillId="0" borderId="41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42" xfId="0" applyNumberFormat="1" applyFont="1" applyBorder="1" applyAlignment="1">
      <alignment horizontal="right" vertical="center" wrapText="1"/>
    </xf>
    <xf numFmtId="0" fontId="6" fillId="0" borderId="43" xfId="0" applyNumberFormat="1" applyFont="1" applyBorder="1" applyAlignment="1">
      <alignment horizontal="left" vertical="center" wrapText="1"/>
    </xf>
    <xf numFmtId="173" fontId="6" fillId="0" borderId="16" xfId="0" applyNumberFormat="1" applyFont="1" applyBorder="1" applyAlignment="1">
      <alignment horizontal="right" vertical="center" wrapText="1"/>
    </xf>
    <xf numFmtId="173" fontId="6" fillId="0" borderId="17" xfId="0" applyNumberFormat="1" applyFont="1" applyBorder="1" applyAlignment="1">
      <alignment horizontal="right" vertical="center" wrapText="1"/>
    </xf>
    <xf numFmtId="173" fontId="6" fillId="0" borderId="44" xfId="0" applyNumberFormat="1" applyFont="1" applyBorder="1" applyAlignment="1">
      <alignment horizontal="right" vertical="center" wrapText="1"/>
    </xf>
    <xf numFmtId="173" fontId="0" fillId="0" borderId="13" xfId="0" applyNumberFormat="1" applyFont="1" applyBorder="1" applyAlignment="1">
      <alignment horizontal="right" vertical="center" wrapText="1"/>
    </xf>
    <xf numFmtId="173" fontId="0" fillId="0" borderId="42" xfId="0" applyNumberFormat="1" applyFont="1" applyBorder="1" applyAlignment="1">
      <alignment horizontal="righ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right" vertical="center" wrapText="1"/>
    </xf>
    <xf numFmtId="0" fontId="6" fillId="0" borderId="22" xfId="0" applyNumberFormat="1" applyFont="1" applyBorder="1" applyAlignment="1">
      <alignment horizontal="right" vertical="center" wrapText="1"/>
    </xf>
    <xf numFmtId="171" fontId="6" fillId="0" borderId="21" xfId="0" applyNumberFormat="1" applyFont="1" applyBorder="1" applyAlignment="1">
      <alignment horizontal="right" vertical="center" wrapText="1"/>
    </xf>
    <xf numFmtId="171" fontId="6" fillId="0" borderId="22" xfId="0" applyNumberFormat="1" applyFont="1" applyBorder="1" applyAlignment="1">
      <alignment horizontal="right" vertical="center" wrapText="1"/>
    </xf>
    <xf numFmtId="171" fontId="6" fillId="0" borderId="46" xfId="0" applyNumberFormat="1" applyFont="1" applyBorder="1" applyAlignment="1">
      <alignment horizontal="righ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right" vertical="center" wrapText="1"/>
    </xf>
    <xf numFmtId="0" fontId="0" fillId="0" borderId="17" xfId="0" applyNumberFormat="1" applyFont="1" applyBorder="1" applyAlignment="1">
      <alignment horizontal="right" vertical="center" wrapText="1"/>
    </xf>
    <xf numFmtId="171" fontId="0" fillId="0" borderId="16" xfId="0" applyNumberFormat="1" applyFont="1" applyBorder="1" applyAlignment="1">
      <alignment horizontal="right" vertical="center" wrapText="1"/>
    </xf>
    <xf numFmtId="171" fontId="0" fillId="0" borderId="17" xfId="0" applyNumberFormat="1" applyFont="1" applyBorder="1" applyAlignment="1">
      <alignment horizontal="right" vertical="center" wrapText="1"/>
    </xf>
    <xf numFmtId="171" fontId="0" fillId="0" borderId="44" xfId="0" applyNumberFormat="1" applyFont="1" applyBorder="1" applyAlignment="1">
      <alignment horizontal="righ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7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172" fontId="6" fillId="33" borderId="16" xfId="0" applyNumberFormat="1" applyFont="1" applyFill="1" applyBorder="1" applyAlignment="1">
      <alignment horizontal="right" vertical="center" wrapText="1"/>
    </xf>
    <xf numFmtId="172" fontId="6" fillId="33" borderId="17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73" fontId="6" fillId="33" borderId="16" xfId="0" applyNumberFormat="1" applyFont="1" applyFill="1" applyBorder="1" applyAlignment="1">
      <alignment horizontal="right" vertical="center" wrapText="1"/>
    </xf>
    <xf numFmtId="173" fontId="6" fillId="33" borderId="17" xfId="0" applyNumberFormat="1" applyFont="1" applyFill="1" applyBorder="1" applyAlignment="1">
      <alignment horizontal="right" vertical="center" wrapText="1"/>
    </xf>
    <xf numFmtId="165" fontId="6" fillId="33" borderId="16" xfId="0" applyNumberFormat="1" applyFont="1" applyFill="1" applyBorder="1" applyAlignment="1">
      <alignment horizontal="right" vertical="center" wrapText="1"/>
    </xf>
    <xf numFmtId="165" fontId="6" fillId="33" borderId="17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71" fontId="6" fillId="33" borderId="16" xfId="0" applyNumberFormat="1" applyFont="1" applyFill="1" applyBorder="1" applyAlignment="1">
      <alignment horizontal="right" vertical="center" wrapText="1"/>
    </xf>
    <xf numFmtId="171" fontId="6" fillId="33" borderId="21" xfId="0" applyNumberFormat="1" applyFont="1" applyFill="1" applyBorder="1" applyAlignment="1">
      <alignment horizontal="right" vertical="center" wrapText="1"/>
    </xf>
    <xf numFmtId="171" fontId="6" fillId="33" borderId="19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71" fontId="0" fillId="33" borderId="16" xfId="0" applyNumberFormat="1" applyFont="1" applyFill="1" applyBorder="1" applyAlignment="1">
      <alignment horizontal="right" vertical="center" wrapText="1"/>
    </xf>
    <xf numFmtId="171" fontId="0" fillId="33" borderId="13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49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left"/>
    </xf>
    <xf numFmtId="0" fontId="6" fillId="0" borderId="47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1" fontId="6" fillId="34" borderId="16" xfId="0" applyNumberFormat="1" applyFont="1" applyFill="1" applyBorder="1" applyAlignment="1">
      <alignment horizontal="right" vertical="center"/>
    </xf>
    <xf numFmtId="1" fontId="6" fillId="34" borderId="17" xfId="0" applyNumberFormat="1" applyFont="1" applyFill="1" applyBorder="1" applyAlignment="1">
      <alignment horizontal="right" vertical="center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20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/>
    </xf>
    <xf numFmtId="0" fontId="6" fillId="34" borderId="20" xfId="0" applyNumberFormat="1" applyFont="1" applyFill="1" applyBorder="1" applyAlignment="1">
      <alignment horizontal="left" vertical="center"/>
    </xf>
    <xf numFmtId="0" fontId="6" fillId="34" borderId="17" xfId="0" applyNumberFormat="1" applyFont="1" applyFill="1" applyBorder="1" applyAlignment="1">
      <alignment horizontal="left" vertical="center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20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left" vertical="center" wrapText="1"/>
    </xf>
    <xf numFmtId="0" fontId="0" fillId="34" borderId="20" xfId="0" applyNumberFormat="1" applyFont="1" applyFill="1" applyBorder="1" applyAlignment="1">
      <alignment horizontal="left" vertical="center" wrapText="1"/>
    </xf>
    <xf numFmtId="0" fontId="0" fillId="34" borderId="17" xfId="0" applyNumberFormat="1" applyFont="1" applyFill="1" applyBorder="1" applyAlignment="1">
      <alignment horizontal="left" vertical="center" wrapText="1"/>
    </xf>
    <xf numFmtId="0" fontId="0" fillId="34" borderId="16" xfId="0" applyNumberFormat="1" applyFont="1" applyFill="1" applyBorder="1" applyAlignment="1">
      <alignment horizontal="right" vertical="center" wrapText="1"/>
    </xf>
    <xf numFmtId="0" fontId="0" fillId="34" borderId="17" xfId="0" applyNumberFormat="1" applyFont="1" applyFill="1" applyBorder="1" applyAlignment="1">
      <alignment horizontal="right" vertical="center" wrapText="1"/>
    </xf>
    <xf numFmtId="2" fontId="0" fillId="34" borderId="16" xfId="0" applyNumberFormat="1" applyFont="1" applyFill="1" applyBorder="1" applyAlignment="1">
      <alignment horizontal="right" vertical="center" wrapText="1"/>
    </xf>
    <xf numFmtId="2" fontId="0" fillId="34" borderId="17" xfId="0" applyNumberFormat="1" applyFont="1" applyFill="1" applyBorder="1" applyAlignment="1">
      <alignment horizontal="right" vertical="center" wrapText="1"/>
    </xf>
    <xf numFmtId="1" fontId="0" fillId="34" borderId="16" xfId="0" applyNumberFormat="1" applyFont="1" applyFill="1" applyBorder="1" applyAlignment="1">
      <alignment horizontal="right" vertical="center" wrapText="1"/>
    </xf>
    <xf numFmtId="1" fontId="0" fillId="34" borderId="17" xfId="0" applyNumberFormat="1" applyFont="1" applyFill="1" applyBorder="1" applyAlignment="1">
      <alignment horizontal="right" vertical="center" wrapText="1"/>
    </xf>
    <xf numFmtId="165" fontId="0" fillId="34" borderId="16" xfId="0" applyNumberFormat="1" applyFont="1" applyFill="1" applyBorder="1" applyAlignment="1">
      <alignment horizontal="right" vertical="center" wrapText="1"/>
    </xf>
    <xf numFmtId="165" fontId="0" fillId="34" borderId="17" xfId="0" applyNumberFormat="1" applyFont="1" applyFill="1" applyBorder="1" applyAlignment="1">
      <alignment horizontal="right" vertical="center" wrapText="1"/>
    </xf>
    <xf numFmtId="170" fontId="0" fillId="34" borderId="16" xfId="0" applyNumberFormat="1" applyFont="1" applyFill="1" applyBorder="1" applyAlignment="1">
      <alignment horizontal="right" vertical="center" wrapText="1"/>
    </xf>
    <xf numFmtId="170" fontId="0" fillId="34" borderId="17" xfId="0" applyNumberFormat="1" applyFont="1" applyFill="1" applyBorder="1" applyAlignment="1">
      <alignment horizontal="right" vertical="center" wrapText="1"/>
    </xf>
    <xf numFmtId="1" fontId="6" fillId="0" borderId="5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165" fontId="6" fillId="0" borderId="44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7" xfId="0" applyNumberFormat="1" applyFont="1" applyBorder="1" applyAlignment="1">
      <alignment horizontal="right" vertical="center" wrapText="1"/>
    </xf>
    <xf numFmtId="165" fontId="0" fillId="0" borderId="44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17"/>
  <sheetViews>
    <sheetView tabSelected="1" zoomScale="125" zoomScaleNormal="125" zoomScalePageLayoutView="0" workbookViewId="0" topLeftCell="A4">
      <selection activeCell="A13" sqref="A13:Q13"/>
    </sheetView>
  </sheetViews>
  <sheetFormatPr defaultColWidth="10.66015625" defaultRowHeight="11.25"/>
  <cols>
    <col min="1" max="1" width="3.5" style="1" customWidth="1"/>
    <col min="2" max="2" width="5.5" style="1" customWidth="1"/>
    <col min="3" max="13" width="11.33203125" style="1" customWidth="1"/>
    <col min="14" max="15" width="12.33203125" style="1" customWidth="1"/>
    <col min="16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253" t="s">
        <v>3</v>
      </c>
      <c r="N6" s="253"/>
      <c r="O6" s="253"/>
      <c r="P6" s="253"/>
      <c r="Q6" s="253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254" t="s">
        <v>4</v>
      </c>
      <c r="N7" s="254"/>
      <c r="O7" s="254"/>
      <c r="P7" s="254"/>
      <c r="Q7" s="254"/>
    </row>
    <row r="8" ht="11.25" hidden="1"/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253" t="s">
        <v>5</v>
      </c>
      <c r="N9" s="253"/>
      <c r="O9" s="253"/>
      <c r="P9" s="253"/>
      <c r="Q9" s="253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255" t="s">
        <v>120</v>
      </c>
      <c r="N10" s="254"/>
      <c r="O10" s="254"/>
      <c r="P10" s="254"/>
      <c r="Q10" s="254"/>
    </row>
    <row r="11" spans="13:17" ht="11.25">
      <c r="M11" s="258" t="s">
        <v>124</v>
      </c>
      <c r="N11" s="258"/>
      <c r="O11" s="258"/>
      <c r="P11" s="258"/>
      <c r="Q11" s="258"/>
    </row>
    <row r="12" spans="1:17" ht="21.75" customHeight="1">
      <c r="A12"/>
      <c r="B12"/>
      <c r="C12"/>
      <c r="D12"/>
      <c r="E12"/>
      <c r="F12"/>
      <c r="G12"/>
      <c r="H12"/>
      <c r="I12"/>
      <c r="J12"/>
      <c r="K12"/>
      <c r="L12"/>
      <c r="M12" s="258"/>
      <c r="N12" s="258"/>
      <c r="O12" s="258"/>
      <c r="P12" s="258"/>
      <c r="Q12" s="258"/>
    </row>
    <row r="13" spans="1:17" ht="15.75" customHeight="1">
      <c r="A13" s="256" t="s">
        <v>6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17" ht="15.75" customHeight="1">
      <c r="A14" s="257" t="s">
        <v>7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</row>
    <row r="18" spans="1:17" ht="11.25" customHeight="1">
      <c r="A18" s="4" t="s">
        <v>8</v>
      </c>
      <c r="B18" s="252">
        <v>1500000</v>
      </c>
      <c r="C18" s="252"/>
      <c r="D18"/>
      <c r="E18" s="251" t="s">
        <v>4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</row>
    <row r="19" spans="1:17" ht="11.25" customHeight="1">
      <c r="A19"/>
      <c r="B19" s="107" t="s">
        <v>9</v>
      </c>
      <c r="C19" s="107"/>
      <c r="D19"/>
      <c r="E19" s="249" t="s">
        <v>10</v>
      </c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</row>
    <row r="21" spans="1:17" ht="11.25" customHeight="1">
      <c r="A21" s="4" t="s">
        <v>11</v>
      </c>
      <c r="B21" s="252">
        <v>1510000</v>
      </c>
      <c r="C21" s="252"/>
      <c r="D21"/>
      <c r="E21" s="251" t="s">
        <v>4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</row>
    <row r="22" spans="1:17" ht="11.25" customHeight="1">
      <c r="A22"/>
      <c r="B22" s="107" t="s">
        <v>9</v>
      </c>
      <c r="C22" s="107"/>
      <c r="D22"/>
      <c r="E22" s="249" t="s">
        <v>12</v>
      </c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</row>
    <row r="24" spans="1:17" ht="11.25" customHeight="1">
      <c r="A24" s="4" t="s">
        <v>13</v>
      </c>
      <c r="B24" s="240" t="s">
        <v>14</v>
      </c>
      <c r="C24" s="240"/>
      <c r="D24"/>
      <c r="E24" s="250"/>
      <c r="F24" s="250"/>
      <c r="G24"/>
      <c r="H24" s="251" t="s">
        <v>93</v>
      </c>
      <c r="I24" s="251"/>
      <c r="J24" s="251"/>
      <c r="K24" s="251"/>
      <c r="L24" s="251"/>
      <c r="M24" s="251"/>
      <c r="N24" s="251"/>
      <c r="O24" s="251"/>
      <c r="P24" s="251"/>
      <c r="Q24" s="251"/>
    </row>
    <row r="25" spans="1:17" ht="11.25" customHeight="1">
      <c r="A25"/>
      <c r="B25" s="107" t="s">
        <v>9</v>
      </c>
      <c r="C25" s="107"/>
      <c r="D25"/>
      <c r="E25" s="6" t="s">
        <v>15</v>
      </c>
      <c r="F25" s="7" t="s">
        <v>16</v>
      </c>
      <c r="G25"/>
      <c r="H25" s="249" t="s">
        <v>17</v>
      </c>
      <c r="I25" s="249"/>
      <c r="J25" s="249"/>
      <c r="K25" s="249"/>
      <c r="L25" s="249"/>
      <c r="M25" s="249"/>
      <c r="N25" s="249"/>
      <c r="O25" s="249"/>
      <c r="P25" s="249"/>
      <c r="Q25" s="249"/>
    </row>
    <row r="27" spans="1:17" ht="11.25" customHeight="1">
      <c r="A27" s="4" t="s">
        <v>18</v>
      </c>
      <c r="B27" s="240" t="s">
        <v>121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</row>
    <row r="29" spans="1:17" ht="11.25" customHeight="1">
      <c r="A29" s="8" t="s">
        <v>19</v>
      </c>
      <c r="B29" s="241" t="s">
        <v>20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</row>
    <row r="30" ht="5.25" customHeight="1"/>
    <row r="31" spans="1:17" ht="141.75" customHeight="1">
      <c r="A31"/>
      <c r="B31" s="242" t="s">
        <v>122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</row>
    <row r="33" spans="1:17" ht="11.25" customHeight="1">
      <c r="A33" s="4" t="s">
        <v>21</v>
      </c>
      <c r="B33" s="243" t="s">
        <v>22</v>
      </c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</row>
    <row r="34" spans="1:17" ht="11.25" customHeight="1">
      <c r="A34" s="10"/>
      <c r="B34" s="244" t="s">
        <v>23</v>
      </c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</row>
    <row r="36" spans="1:17" ht="11.25" customHeight="1" thickBot="1">
      <c r="A36" s="4" t="s">
        <v>24</v>
      </c>
      <c r="B36" s="4" t="s">
        <v>25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1.25" customHeight="1" thickBot="1">
      <c r="A37" s="247" t="s">
        <v>26</v>
      </c>
      <c r="B37" s="247"/>
      <c r="C37" s="11" t="s">
        <v>27</v>
      </c>
      <c r="D37" s="11" t="s">
        <v>28</v>
      </c>
      <c r="E37" s="248" t="s">
        <v>29</v>
      </c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</row>
    <row r="38" spans="1:17" ht="11.25" customHeight="1">
      <c r="A38" s="92">
        <v>1</v>
      </c>
      <c r="B38" s="92"/>
      <c r="C38" s="41" t="s">
        <v>36</v>
      </c>
      <c r="D38" s="41" t="s">
        <v>103</v>
      </c>
      <c r="E38" s="93" t="s">
        <v>37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1:17" ht="11.25" customHeight="1">
      <c r="A39" s="92">
        <v>2</v>
      </c>
      <c r="B39" s="92"/>
      <c r="C39" s="41" t="s">
        <v>42</v>
      </c>
      <c r="D39" s="41" t="s">
        <v>103</v>
      </c>
      <c r="E39" s="93" t="s">
        <v>43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</row>
    <row r="40" spans="1:17" ht="11.25" customHeight="1">
      <c r="A40" s="92">
        <v>3</v>
      </c>
      <c r="B40" s="92"/>
      <c r="C40" s="41">
        <v>1517323</v>
      </c>
      <c r="D40" s="41" t="s">
        <v>103</v>
      </c>
      <c r="E40" s="93" t="s">
        <v>109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  <row r="41" spans="1:17" ht="11.25" customHeight="1">
      <c r="A41" s="92">
        <v>3</v>
      </c>
      <c r="B41" s="92"/>
      <c r="C41" s="41" t="s">
        <v>39</v>
      </c>
      <c r="D41" s="41" t="s">
        <v>103</v>
      </c>
      <c r="E41" s="93" t="s">
        <v>40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</row>
    <row r="43" spans="1:17" ht="11.25" customHeight="1" thickBot="1">
      <c r="A43" s="4" t="s">
        <v>30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4" t="s">
        <v>31</v>
      </c>
    </row>
    <row r="44" spans="1:17" ht="11.25" customHeight="1">
      <c r="A44" s="237" t="s">
        <v>26</v>
      </c>
      <c r="B44" s="237"/>
      <c r="C44" s="238" t="s">
        <v>27</v>
      </c>
      <c r="D44" s="238" t="s">
        <v>28</v>
      </c>
      <c r="E44" s="130" t="s">
        <v>32</v>
      </c>
      <c r="F44" s="130"/>
      <c r="G44" s="130"/>
      <c r="H44" s="130"/>
      <c r="I44" s="130"/>
      <c r="J44" s="130"/>
      <c r="K44" s="130"/>
      <c r="L44" s="130" t="s">
        <v>33</v>
      </c>
      <c r="M44" s="130"/>
      <c r="N44" s="130" t="s">
        <v>34</v>
      </c>
      <c r="O44" s="130"/>
      <c r="P44" s="245" t="s">
        <v>35</v>
      </c>
      <c r="Q44" s="245"/>
    </row>
    <row r="45" spans="1:17" ht="11.25" customHeight="1">
      <c r="A45" s="128"/>
      <c r="B45" s="129"/>
      <c r="C45" s="239"/>
      <c r="D45" s="239"/>
      <c r="E45" s="132"/>
      <c r="F45" s="133"/>
      <c r="G45" s="133"/>
      <c r="H45" s="133"/>
      <c r="I45" s="133"/>
      <c r="J45" s="133"/>
      <c r="K45" s="133"/>
      <c r="L45" s="132"/>
      <c r="M45" s="133"/>
      <c r="N45" s="132"/>
      <c r="O45" s="133"/>
      <c r="P45" s="239"/>
      <c r="Q45" s="246"/>
    </row>
    <row r="46" spans="1:17" ht="11.25" customHeight="1" thickBot="1">
      <c r="A46" s="283">
        <v>1</v>
      </c>
      <c r="B46" s="283"/>
      <c r="C46" s="12">
        <v>2</v>
      </c>
      <c r="D46" s="12">
        <v>3</v>
      </c>
      <c r="E46" s="235">
        <v>4</v>
      </c>
      <c r="F46" s="235"/>
      <c r="G46" s="235"/>
      <c r="H46" s="235"/>
      <c r="I46" s="235"/>
      <c r="J46" s="235"/>
      <c r="K46" s="235"/>
      <c r="L46" s="235">
        <v>5</v>
      </c>
      <c r="M46" s="235"/>
      <c r="N46" s="235">
        <v>6</v>
      </c>
      <c r="O46" s="235"/>
      <c r="P46" s="236">
        <v>7</v>
      </c>
      <c r="Q46" s="236"/>
    </row>
    <row r="47" spans="1:17" ht="21" customHeight="1">
      <c r="A47" s="228"/>
      <c r="B47" s="228"/>
      <c r="C47" s="13" t="s">
        <v>36</v>
      </c>
      <c r="D47" s="14">
        <v>443</v>
      </c>
      <c r="E47" s="85" t="s">
        <v>37</v>
      </c>
      <c r="F47" s="85"/>
      <c r="G47" s="85"/>
      <c r="H47" s="85"/>
      <c r="I47" s="85"/>
      <c r="J47" s="85"/>
      <c r="K47" s="85"/>
      <c r="L47" s="218"/>
      <c r="M47" s="218"/>
      <c r="N47" s="229">
        <f>N48+N49</f>
        <v>7334.7048</v>
      </c>
      <c r="O47" s="229"/>
      <c r="P47" s="230">
        <f>P48+P49</f>
        <v>7334.7048</v>
      </c>
      <c r="Q47" s="231"/>
    </row>
    <row r="48" spans="1:17" ht="11.25">
      <c r="A48" s="232">
        <v>1</v>
      </c>
      <c r="B48" s="232"/>
      <c r="C48" s="16" t="s">
        <v>36</v>
      </c>
      <c r="D48" s="17">
        <v>443</v>
      </c>
      <c r="E48" s="70" t="s">
        <v>38</v>
      </c>
      <c r="F48" s="70"/>
      <c r="G48" s="70"/>
      <c r="H48" s="70"/>
      <c r="I48" s="70"/>
      <c r="J48" s="70"/>
      <c r="K48" s="70"/>
      <c r="L48" s="214"/>
      <c r="M48" s="214"/>
      <c r="N48" s="233">
        <f>10758-929.2172-2108.457-132.667-857.954-95+200</f>
        <v>6834.7048</v>
      </c>
      <c r="O48" s="233"/>
      <c r="P48" s="234">
        <f>N48</f>
        <v>6834.7048</v>
      </c>
      <c r="Q48" s="234"/>
    </row>
    <row r="49" spans="1:17" ht="11.25" customHeight="1">
      <c r="A49" s="232">
        <v>1</v>
      </c>
      <c r="B49" s="232"/>
      <c r="C49" s="16" t="s">
        <v>36</v>
      </c>
      <c r="D49" s="17">
        <v>443</v>
      </c>
      <c r="E49" s="70" t="s">
        <v>41</v>
      </c>
      <c r="F49" s="71"/>
      <c r="G49" s="71"/>
      <c r="H49" s="71"/>
      <c r="I49" s="71"/>
      <c r="J49" s="71"/>
      <c r="K49" s="72"/>
      <c r="L49" s="214"/>
      <c r="M49" s="214"/>
      <c r="N49" s="233">
        <v>500</v>
      </c>
      <c r="O49" s="233"/>
      <c r="P49" s="234">
        <v>500</v>
      </c>
      <c r="Q49" s="234"/>
    </row>
    <row r="50" spans="1:17" ht="17.25" customHeight="1">
      <c r="A50" s="222"/>
      <c r="B50" s="223"/>
      <c r="C50" s="13">
        <v>1517323</v>
      </c>
      <c r="D50" s="14">
        <v>443</v>
      </c>
      <c r="E50" s="85" t="str">
        <f>E40</f>
        <v>Будівництво установ та закладів соціальної сфери</v>
      </c>
      <c r="F50" s="86"/>
      <c r="G50" s="86"/>
      <c r="H50" s="86"/>
      <c r="I50" s="86"/>
      <c r="J50" s="86"/>
      <c r="K50" s="87"/>
      <c r="L50" s="218"/>
      <c r="M50" s="219"/>
      <c r="N50" s="226">
        <f>N51</f>
        <v>1233.887</v>
      </c>
      <c r="O50" s="227"/>
      <c r="P50" s="226">
        <f>P51</f>
        <v>1233.887</v>
      </c>
      <c r="Q50" s="227"/>
    </row>
    <row r="51" spans="1:17" ht="11.25" customHeight="1">
      <c r="A51" s="212">
        <v>2</v>
      </c>
      <c r="B51" s="213"/>
      <c r="C51" s="16">
        <v>1517323</v>
      </c>
      <c r="D51" s="17">
        <v>443</v>
      </c>
      <c r="E51" s="70" t="s">
        <v>41</v>
      </c>
      <c r="F51" s="71"/>
      <c r="G51" s="71"/>
      <c r="H51" s="71"/>
      <c r="I51" s="71"/>
      <c r="J51" s="71"/>
      <c r="K51" s="72"/>
      <c r="L51" s="214"/>
      <c r="M51" s="215"/>
      <c r="N51" s="216">
        <f>800+433.887</f>
        <v>1233.887</v>
      </c>
      <c r="O51" s="217"/>
      <c r="P51" s="216">
        <f>N51</f>
        <v>1233.887</v>
      </c>
      <c r="Q51" s="217"/>
    </row>
    <row r="52" spans="1:17" ht="17.25" customHeight="1">
      <c r="A52" s="222"/>
      <c r="B52" s="223"/>
      <c r="C52" s="13" t="s">
        <v>39</v>
      </c>
      <c r="D52" s="14">
        <v>443</v>
      </c>
      <c r="E52" s="85" t="s">
        <v>40</v>
      </c>
      <c r="F52" s="86"/>
      <c r="G52" s="86"/>
      <c r="H52" s="86"/>
      <c r="I52" s="86"/>
      <c r="J52" s="86"/>
      <c r="K52" s="87"/>
      <c r="L52" s="218"/>
      <c r="M52" s="219"/>
      <c r="N52" s="226">
        <f>N53</f>
        <v>250</v>
      </c>
      <c r="O52" s="227"/>
      <c r="P52" s="226">
        <f>P53</f>
        <v>250</v>
      </c>
      <c r="Q52" s="227"/>
    </row>
    <row r="53" spans="1:17" ht="11.25" customHeight="1">
      <c r="A53" s="212">
        <v>2</v>
      </c>
      <c r="B53" s="213"/>
      <c r="C53" s="16" t="s">
        <v>39</v>
      </c>
      <c r="D53" s="17">
        <v>443</v>
      </c>
      <c r="E53" s="70" t="s">
        <v>41</v>
      </c>
      <c r="F53" s="71"/>
      <c r="G53" s="71"/>
      <c r="H53" s="71"/>
      <c r="I53" s="71"/>
      <c r="J53" s="71"/>
      <c r="K53" s="72"/>
      <c r="L53" s="214"/>
      <c r="M53" s="215"/>
      <c r="N53" s="216">
        <f>3000-2600-400+250</f>
        <v>250</v>
      </c>
      <c r="O53" s="217"/>
      <c r="P53" s="216">
        <f>N53</f>
        <v>250</v>
      </c>
      <c r="Q53" s="217"/>
    </row>
    <row r="54" spans="1:17" ht="18.75" customHeight="1">
      <c r="A54" s="222"/>
      <c r="B54" s="223"/>
      <c r="C54" s="13" t="s">
        <v>42</v>
      </c>
      <c r="D54" s="14">
        <v>443</v>
      </c>
      <c r="E54" s="85" t="s">
        <v>43</v>
      </c>
      <c r="F54" s="86"/>
      <c r="G54" s="86"/>
      <c r="H54" s="86"/>
      <c r="I54" s="86"/>
      <c r="J54" s="86"/>
      <c r="K54" s="87"/>
      <c r="L54" s="218"/>
      <c r="M54" s="219"/>
      <c r="N54" s="224">
        <f>N55+N56</f>
        <v>1992.6590000000008</v>
      </c>
      <c r="O54" s="225"/>
      <c r="P54" s="224">
        <f>P55+P56</f>
        <v>1992.6590000000008</v>
      </c>
      <c r="Q54" s="225"/>
    </row>
    <row r="55" spans="1:17" ht="11.25" customHeight="1">
      <c r="A55" s="212">
        <v>3</v>
      </c>
      <c r="B55" s="213"/>
      <c r="C55" s="16" t="s">
        <v>42</v>
      </c>
      <c r="D55" s="17">
        <v>443</v>
      </c>
      <c r="E55" s="70" t="s">
        <v>38</v>
      </c>
      <c r="F55" s="71"/>
      <c r="G55" s="71"/>
      <c r="H55" s="71"/>
      <c r="I55" s="71"/>
      <c r="J55" s="71"/>
      <c r="K55" s="72"/>
      <c r="L55" s="214"/>
      <c r="M55" s="215"/>
      <c r="N55" s="216">
        <f>9250-8650-293.48</f>
        <v>306.52</v>
      </c>
      <c r="O55" s="217"/>
      <c r="P55" s="216">
        <f>N55</f>
        <v>306.52</v>
      </c>
      <c r="Q55" s="217"/>
    </row>
    <row r="56" spans="1:17" ht="11.25" customHeight="1">
      <c r="A56" s="212">
        <v>4</v>
      </c>
      <c r="B56" s="213"/>
      <c r="C56" s="16" t="s">
        <v>42</v>
      </c>
      <c r="D56" s="17">
        <v>443</v>
      </c>
      <c r="E56" s="70" t="s">
        <v>41</v>
      </c>
      <c r="F56" s="71"/>
      <c r="G56" s="71"/>
      <c r="H56" s="71"/>
      <c r="I56" s="71"/>
      <c r="J56" s="71"/>
      <c r="K56" s="72"/>
      <c r="L56" s="214"/>
      <c r="M56" s="215"/>
      <c r="N56" s="216">
        <f>6230+637.52328-4098.949-1082.43528</f>
        <v>1686.1390000000008</v>
      </c>
      <c r="O56" s="217"/>
      <c r="P56" s="216">
        <f>N56</f>
        <v>1686.1390000000008</v>
      </c>
      <c r="Q56" s="217"/>
    </row>
    <row r="57" spans="1:17" s="1" customFormat="1" ht="15.75" customHeight="1">
      <c r="A57" s="113" t="s">
        <v>44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5"/>
      <c r="L57" s="218"/>
      <c r="M57" s="219"/>
      <c r="N57" s="220">
        <f>N47+N50+N52+N54</f>
        <v>10811.250800000002</v>
      </c>
      <c r="O57" s="221"/>
      <c r="P57" s="220">
        <f>P47+P50+P52+P54</f>
        <v>10811.250800000002</v>
      </c>
      <c r="Q57" s="221"/>
    </row>
    <row r="58" spans="1:17" s="1" customFormat="1" ht="15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7"/>
      <c r="M58" s="47"/>
      <c r="N58" s="48"/>
      <c r="O58" s="48"/>
      <c r="P58" s="48"/>
      <c r="Q58" s="48"/>
    </row>
    <row r="60" spans="1:17" ht="23.25" customHeight="1" thickBot="1">
      <c r="A60" s="4" t="s">
        <v>45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4" t="s">
        <v>31</v>
      </c>
    </row>
    <row r="61" spans="1:17" ht="21.75" customHeight="1" thickBot="1">
      <c r="A61" s="203" t="s">
        <v>46</v>
      </c>
      <c r="B61" s="204"/>
      <c r="C61" s="204"/>
      <c r="D61" s="204"/>
      <c r="E61" s="204"/>
      <c r="F61" s="204"/>
      <c r="G61" s="204"/>
      <c r="H61" s="204"/>
      <c r="I61" s="204"/>
      <c r="J61" s="205"/>
      <c r="K61" s="20" t="s">
        <v>27</v>
      </c>
      <c r="L61" s="206" t="s">
        <v>33</v>
      </c>
      <c r="M61" s="205"/>
      <c r="N61" s="206" t="s">
        <v>34</v>
      </c>
      <c r="O61" s="205"/>
      <c r="P61" s="207" t="s">
        <v>35</v>
      </c>
      <c r="Q61" s="208"/>
    </row>
    <row r="62" spans="1:17" ht="11.25" customHeight="1" thickBot="1">
      <c r="A62" s="209">
        <v>1</v>
      </c>
      <c r="B62" s="210"/>
      <c r="C62" s="210"/>
      <c r="D62" s="210"/>
      <c r="E62" s="210"/>
      <c r="F62" s="210"/>
      <c r="G62" s="210"/>
      <c r="H62" s="210"/>
      <c r="I62" s="210"/>
      <c r="J62" s="211"/>
      <c r="K62" s="12">
        <v>2</v>
      </c>
      <c r="L62" s="123">
        <v>3</v>
      </c>
      <c r="M62" s="122"/>
      <c r="N62" s="123">
        <v>4</v>
      </c>
      <c r="O62" s="122"/>
      <c r="P62" s="123">
        <v>5</v>
      </c>
      <c r="Q62" s="125"/>
    </row>
    <row r="63" spans="1:17" ht="19.5" customHeight="1">
      <c r="A63" s="189" t="s">
        <v>37</v>
      </c>
      <c r="B63" s="190"/>
      <c r="C63" s="190"/>
      <c r="D63" s="190"/>
      <c r="E63" s="190"/>
      <c r="F63" s="190"/>
      <c r="G63" s="190"/>
      <c r="H63" s="190"/>
      <c r="I63" s="190"/>
      <c r="J63" s="191"/>
      <c r="K63" s="57">
        <v>1517321</v>
      </c>
      <c r="L63" s="192"/>
      <c r="M63" s="193"/>
      <c r="N63" s="194">
        <f>N64</f>
        <v>7334.7048</v>
      </c>
      <c r="O63" s="195"/>
      <c r="P63" s="194">
        <f>P64</f>
        <v>7334.7048</v>
      </c>
      <c r="Q63" s="196"/>
    </row>
    <row r="64" spans="1:17" ht="11.25" customHeight="1">
      <c r="A64" s="197" t="s">
        <v>47</v>
      </c>
      <c r="B64" s="71"/>
      <c r="C64" s="71"/>
      <c r="D64" s="71"/>
      <c r="E64" s="71"/>
      <c r="F64" s="71"/>
      <c r="G64" s="71"/>
      <c r="H64" s="71"/>
      <c r="I64" s="71"/>
      <c r="J64" s="72"/>
      <c r="K64" s="23" t="s">
        <v>48</v>
      </c>
      <c r="L64" s="198"/>
      <c r="M64" s="199"/>
      <c r="N64" s="200">
        <f>N47</f>
        <v>7334.7048</v>
      </c>
      <c r="O64" s="201"/>
      <c r="P64" s="200">
        <f>P47</f>
        <v>7334.7048</v>
      </c>
      <c r="Q64" s="202"/>
    </row>
    <row r="65" spans="1:17" ht="21" customHeight="1">
      <c r="A65" s="183" t="str">
        <f>E50</f>
        <v>Будівництво установ та закладів соціальної сфери</v>
      </c>
      <c r="B65" s="86"/>
      <c r="C65" s="86"/>
      <c r="D65" s="86"/>
      <c r="E65" s="86"/>
      <c r="F65" s="86"/>
      <c r="G65" s="86"/>
      <c r="H65" s="86"/>
      <c r="I65" s="86"/>
      <c r="J65" s="87"/>
      <c r="K65" s="21">
        <v>1517323</v>
      </c>
      <c r="L65" s="113"/>
      <c r="M65" s="115"/>
      <c r="N65" s="284">
        <f>N66</f>
        <v>1233.887</v>
      </c>
      <c r="O65" s="285"/>
      <c r="P65" s="284">
        <f>P66</f>
        <v>1233.887</v>
      </c>
      <c r="Q65" s="286"/>
    </row>
    <row r="66" spans="1:17" ht="11.25" customHeight="1">
      <c r="A66" s="197" t="s">
        <v>47</v>
      </c>
      <c r="B66" s="71"/>
      <c r="C66" s="71"/>
      <c r="D66" s="71"/>
      <c r="E66" s="71"/>
      <c r="F66" s="71"/>
      <c r="G66" s="71"/>
      <c r="H66" s="71"/>
      <c r="I66" s="71"/>
      <c r="J66" s="72"/>
      <c r="K66" s="23" t="s">
        <v>48</v>
      </c>
      <c r="L66" s="198"/>
      <c r="M66" s="199"/>
      <c r="N66" s="287">
        <f>N51</f>
        <v>1233.887</v>
      </c>
      <c r="O66" s="288"/>
      <c r="P66" s="287">
        <f>P51</f>
        <v>1233.887</v>
      </c>
      <c r="Q66" s="289"/>
    </row>
    <row r="67" spans="1:17" ht="17.25" customHeight="1">
      <c r="A67" s="183" t="s">
        <v>43</v>
      </c>
      <c r="B67" s="86"/>
      <c r="C67" s="86"/>
      <c r="D67" s="86"/>
      <c r="E67" s="86"/>
      <c r="F67" s="86"/>
      <c r="G67" s="86"/>
      <c r="H67" s="86"/>
      <c r="I67" s="86"/>
      <c r="J67" s="87"/>
      <c r="K67" s="21">
        <v>1517325</v>
      </c>
      <c r="L67" s="113"/>
      <c r="M67" s="115"/>
      <c r="N67" s="184">
        <f>N54</f>
        <v>1992.6590000000008</v>
      </c>
      <c r="O67" s="185"/>
      <c r="P67" s="184">
        <f>P54</f>
        <v>1992.6590000000008</v>
      </c>
      <c r="Q67" s="186"/>
    </row>
    <row r="68" spans="1:17" ht="11.25" customHeight="1">
      <c r="A68" s="178" t="s">
        <v>47</v>
      </c>
      <c r="B68" s="179"/>
      <c r="C68" s="179"/>
      <c r="D68" s="179"/>
      <c r="E68" s="179"/>
      <c r="F68" s="179"/>
      <c r="G68" s="179"/>
      <c r="H68" s="179"/>
      <c r="I68" s="179"/>
      <c r="J68" s="179"/>
      <c r="K68" s="23" t="s">
        <v>48</v>
      </c>
      <c r="L68" s="180"/>
      <c r="M68" s="180"/>
      <c r="N68" s="187">
        <f>N54</f>
        <v>1992.6590000000008</v>
      </c>
      <c r="O68" s="187"/>
      <c r="P68" s="187">
        <f>P54</f>
        <v>1992.6590000000008</v>
      </c>
      <c r="Q68" s="188"/>
    </row>
    <row r="69" spans="1:17" ht="15.75" customHeight="1">
      <c r="A69" s="173" t="s">
        <v>40</v>
      </c>
      <c r="B69" s="174"/>
      <c r="C69" s="174"/>
      <c r="D69" s="174"/>
      <c r="E69" s="174"/>
      <c r="F69" s="174"/>
      <c r="G69" s="174"/>
      <c r="H69" s="174"/>
      <c r="I69" s="174"/>
      <c r="J69" s="174"/>
      <c r="K69" s="21">
        <v>1517324</v>
      </c>
      <c r="L69" s="175"/>
      <c r="M69" s="175"/>
      <c r="N69" s="176">
        <f>N52</f>
        <v>250</v>
      </c>
      <c r="O69" s="176"/>
      <c r="P69" s="176">
        <f>P52</f>
        <v>250</v>
      </c>
      <c r="Q69" s="177"/>
    </row>
    <row r="70" spans="1:17" ht="17.25" customHeight="1">
      <c r="A70" s="178" t="s">
        <v>47</v>
      </c>
      <c r="B70" s="179"/>
      <c r="C70" s="179"/>
      <c r="D70" s="179"/>
      <c r="E70" s="179"/>
      <c r="F70" s="179"/>
      <c r="G70" s="179"/>
      <c r="H70" s="179"/>
      <c r="I70" s="179"/>
      <c r="J70" s="179"/>
      <c r="K70" s="23" t="s">
        <v>48</v>
      </c>
      <c r="L70" s="180"/>
      <c r="M70" s="180"/>
      <c r="N70" s="181">
        <f>N53</f>
        <v>250</v>
      </c>
      <c r="O70" s="181"/>
      <c r="P70" s="181">
        <f>P53</f>
        <v>250</v>
      </c>
      <c r="Q70" s="182"/>
    </row>
    <row r="71" spans="1:17" ht="18.75" customHeight="1" thickBot="1">
      <c r="A71" s="153" t="s">
        <v>44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5">
        <f>N63+N65+N67+N69</f>
        <v>10811.250800000002</v>
      </c>
      <c r="O71" s="155"/>
      <c r="P71" s="155">
        <f>P63+P65+P67+P69</f>
        <v>10811.250800000002</v>
      </c>
      <c r="Q71" s="156"/>
    </row>
    <row r="73" spans="1:17" ht="17.25" customHeight="1" thickBot="1">
      <c r="A73" s="4" t="s">
        <v>49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1.25" customHeight="1">
      <c r="A74" s="157" t="s">
        <v>26</v>
      </c>
      <c r="B74" s="158"/>
      <c r="C74" s="161" t="s">
        <v>27</v>
      </c>
      <c r="D74" s="163" t="s">
        <v>50</v>
      </c>
      <c r="E74" s="164"/>
      <c r="F74" s="164"/>
      <c r="G74" s="164"/>
      <c r="H74" s="164"/>
      <c r="I74" s="164"/>
      <c r="J74" s="164"/>
      <c r="K74" s="158"/>
      <c r="L74" s="167" t="s">
        <v>51</v>
      </c>
      <c r="M74" s="163" t="s">
        <v>52</v>
      </c>
      <c r="N74" s="164"/>
      <c r="O74" s="158"/>
      <c r="P74" s="169" t="s">
        <v>53</v>
      </c>
      <c r="Q74" s="170"/>
    </row>
    <row r="75" spans="1:17" ht="11.25" customHeight="1" thickBot="1">
      <c r="A75" s="159"/>
      <c r="B75" s="160"/>
      <c r="C75" s="162"/>
      <c r="D75" s="165"/>
      <c r="E75" s="166"/>
      <c r="F75" s="166"/>
      <c r="G75" s="166"/>
      <c r="H75" s="166"/>
      <c r="I75" s="166"/>
      <c r="J75" s="166"/>
      <c r="K75" s="160"/>
      <c r="L75" s="168"/>
      <c r="M75" s="165"/>
      <c r="N75" s="166"/>
      <c r="O75" s="160"/>
      <c r="P75" s="171"/>
      <c r="Q75" s="172"/>
    </row>
    <row r="76" spans="1:17" ht="11.25" customHeight="1" thickBot="1">
      <c r="A76" s="121">
        <v>1</v>
      </c>
      <c r="B76" s="122"/>
      <c r="C76" s="12">
        <v>2</v>
      </c>
      <c r="D76" s="123">
        <v>3</v>
      </c>
      <c r="E76" s="124"/>
      <c r="F76" s="124"/>
      <c r="G76" s="124"/>
      <c r="H76" s="124"/>
      <c r="I76" s="124"/>
      <c r="J76" s="124"/>
      <c r="K76" s="122"/>
      <c r="L76" s="12">
        <v>4</v>
      </c>
      <c r="M76" s="123">
        <v>5</v>
      </c>
      <c r="N76" s="124"/>
      <c r="O76" s="122"/>
      <c r="P76" s="123">
        <v>6</v>
      </c>
      <c r="Q76" s="125"/>
    </row>
    <row r="77" spans="1:17" s="25" customFormat="1" ht="12.75" customHeight="1">
      <c r="A77" s="148"/>
      <c r="B77" s="149"/>
      <c r="C77" s="26" t="s">
        <v>36</v>
      </c>
      <c r="D77" s="150" t="s">
        <v>37</v>
      </c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2"/>
    </row>
    <row r="78" spans="1:17" s="25" customFormat="1" ht="11.25" customHeight="1">
      <c r="A78" s="103">
        <v>1</v>
      </c>
      <c r="B78" s="104"/>
      <c r="C78" s="27" t="s">
        <v>36</v>
      </c>
      <c r="D78" s="85" t="s">
        <v>38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7"/>
    </row>
    <row r="79" spans="1:17" s="25" customFormat="1" ht="11.25" customHeight="1">
      <c r="A79" s="78" t="s">
        <v>54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</row>
    <row r="80" spans="1:17" s="25" customFormat="1" ht="11.25" customHeight="1">
      <c r="A80" s="28">
        <v>1</v>
      </c>
      <c r="B80" s="29"/>
      <c r="C80" s="30" t="s">
        <v>36</v>
      </c>
      <c r="D80" s="70" t="s">
        <v>55</v>
      </c>
      <c r="E80" s="71"/>
      <c r="F80" s="71"/>
      <c r="G80" s="71"/>
      <c r="H80" s="71"/>
      <c r="I80" s="71"/>
      <c r="J80" s="71"/>
      <c r="K80" s="72"/>
      <c r="L80" s="31"/>
      <c r="M80" s="73"/>
      <c r="N80" s="74"/>
      <c r="O80" s="75"/>
      <c r="P80" s="88"/>
      <c r="Q80" s="89"/>
    </row>
    <row r="81" spans="1:17" s="25" customFormat="1" ht="21.75" customHeight="1">
      <c r="A81" s="28"/>
      <c r="B81" s="29"/>
      <c r="C81" s="30" t="s">
        <v>36</v>
      </c>
      <c r="D81" s="70" t="s">
        <v>106</v>
      </c>
      <c r="E81" s="71"/>
      <c r="F81" s="71"/>
      <c r="G81" s="71"/>
      <c r="H81" s="71"/>
      <c r="I81" s="71"/>
      <c r="J81" s="71"/>
      <c r="K81" s="72"/>
      <c r="L81" s="31" t="s">
        <v>56</v>
      </c>
      <c r="M81" s="73" t="s">
        <v>96</v>
      </c>
      <c r="N81" s="74"/>
      <c r="O81" s="75"/>
      <c r="P81" s="146">
        <f>7368.33+2407.98+38.9</f>
        <v>9815.21</v>
      </c>
      <c r="Q81" s="147"/>
    </row>
    <row r="82" spans="1:17" s="25" customFormat="1" ht="11.25" customHeight="1">
      <c r="A82" s="78" t="s">
        <v>57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80"/>
    </row>
    <row r="83" spans="1:17" s="25" customFormat="1" ht="11.25" customHeight="1">
      <c r="A83" s="28">
        <v>1</v>
      </c>
      <c r="B83" s="29"/>
      <c r="C83" s="30" t="s">
        <v>36</v>
      </c>
      <c r="D83" s="70" t="s">
        <v>58</v>
      </c>
      <c r="E83" s="71"/>
      <c r="F83" s="71"/>
      <c r="G83" s="71"/>
      <c r="H83" s="71"/>
      <c r="I83" s="71"/>
      <c r="J83" s="71"/>
      <c r="K83" s="72"/>
      <c r="L83" s="31" t="s">
        <v>59</v>
      </c>
      <c r="M83" s="73" t="s">
        <v>97</v>
      </c>
      <c r="N83" s="74"/>
      <c r="O83" s="75"/>
      <c r="P83" s="76">
        <f>3+1</f>
        <v>4</v>
      </c>
      <c r="Q83" s="77"/>
    </row>
    <row r="84" spans="1:17" s="25" customFormat="1" ht="11.25" customHeight="1">
      <c r="A84" s="78" t="s">
        <v>60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80"/>
    </row>
    <row r="85" spans="1:17" s="25" customFormat="1" ht="11.25" customHeight="1">
      <c r="A85" s="28">
        <v>1</v>
      </c>
      <c r="B85" s="29"/>
      <c r="C85" s="30" t="s">
        <v>36</v>
      </c>
      <c r="D85" s="70" t="s">
        <v>94</v>
      </c>
      <c r="E85" s="71"/>
      <c r="F85" s="71"/>
      <c r="G85" s="71"/>
      <c r="H85" s="71"/>
      <c r="I85" s="71"/>
      <c r="J85" s="71"/>
      <c r="K85" s="72"/>
      <c r="L85" s="31" t="s">
        <v>62</v>
      </c>
      <c r="M85" s="73" t="s">
        <v>61</v>
      </c>
      <c r="N85" s="74"/>
      <c r="O85" s="75"/>
      <c r="P85" s="83">
        <f>N48/P81</f>
        <v>0.6963381119711143</v>
      </c>
      <c r="Q85" s="84"/>
    </row>
    <row r="86" spans="1:17" s="25" customFormat="1" ht="11.25" customHeight="1">
      <c r="A86" s="28">
        <v>2</v>
      </c>
      <c r="B86" s="29"/>
      <c r="C86" s="30" t="s">
        <v>36</v>
      </c>
      <c r="D86" s="70" t="s">
        <v>95</v>
      </c>
      <c r="E86" s="71"/>
      <c r="F86" s="71"/>
      <c r="G86" s="71"/>
      <c r="H86" s="71"/>
      <c r="I86" s="71"/>
      <c r="J86" s="71"/>
      <c r="K86" s="72"/>
      <c r="L86" s="31" t="s">
        <v>62</v>
      </c>
      <c r="M86" s="73" t="s">
        <v>61</v>
      </c>
      <c r="N86" s="74"/>
      <c r="O86" s="75"/>
      <c r="P86" s="76">
        <f>N48/P83</f>
        <v>1708.6762</v>
      </c>
      <c r="Q86" s="77"/>
    </row>
    <row r="87" spans="1:17" s="25" customFormat="1" ht="11.25" customHeight="1">
      <c r="A87" s="78" t="s">
        <v>63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80"/>
    </row>
    <row r="88" spans="1:17" s="25" customFormat="1" ht="11.25" customHeight="1">
      <c r="A88" s="28">
        <v>1</v>
      </c>
      <c r="B88" s="29"/>
      <c r="C88" s="30" t="s">
        <v>36</v>
      </c>
      <c r="D88" s="70" t="s">
        <v>64</v>
      </c>
      <c r="E88" s="71"/>
      <c r="F88" s="71"/>
      <c r="G88" s="71"/>
      <c r="H88" s="71"/>
      <c r="I88" s="71"/>
      <c r="J88" s="71"/>
      <c r="K88" s="72"/>
      <c r="L88" s="31" t="s">
        <v>65</v>
      </c>
      <c r="M88" s="73" t="s">
        <v>61</v>
      </c>
      <c r="N88" s="74"/>
      <c r="O88" s="75"/>
      <c r="P88" s="94">
        <v>7.28</v>
      </c>
      <c r="Q88" s="95"/>
    </row>
    <row r="89" spans="1:17" s="25" customFormat="1" ht="11.25" customHeight="1">
      <c r="A89" s="28">
        <v>2</v>
      </c>
      <c r="B89" s="29"/>
      <c r="C89" s="30" t="s">
        <v>36</v>
      </c>
      <c r="D89" s="70" t="s">
        <v>66</v>
      </c>
      <c r="E89" s="71"/>
      <c r="F89" s="71"/>
      <c r="G89" s="71"/>
      <c r="H89" s="71"/>
      <c r="I89" s="71"/>
      <c r="J89" s="71"/>
      <c r="K89" s="72"/>
      <c r="L89" s="31" t="s">
        <v>65</v>
      </c>
      <c r="M89" s="73" t="s">
        <v>61</v>
      </c>
      <c r="N89" s="74"/>
      <c r="O89" s="75"/>
      <c r="P89" s="76">
        <v>100</v>
      </c>
      <c r="Q89" s="77"/>
    </row>
    <row r="90" spans="1:17" s="25" customFormat="1" ht="11.25" customHeight="1">
      <c r="A90" s="28">
        <v>3</v>
      </c>
      <c r="B90" s="29"/>
      <c r="C90" s="30" t="s">
        <v>36</v>
      </c>
      <c r="D90" s="70" t="s">
        <v>98</v>
      </c>
      <c r="E90" s="71"/>
      <c r="F90" s="71"/>
      <c r="G90" s="71"/>
      <c r="H90" s="71"/>
      <c r="I90" s="71"/>
      <c r="J90" s="71"/>
      <c r="K90" s="72"/>
      <c r="L90" s="31" t="s">
        <v>65</v>
      </c>
      <c r="M90" s="73" t="s">
        <v>61</v>
      </c>
      <c r="N90" s="74"/>
      <c r="O90" s="75"/>
      <c r="P90" s="76">
        <v>100</v>
      </c>
      <c r="Q90" s="77"/>
    </row>
    <row r="91" spans="1:17" s="25" customFormat="1" ht="11.25" customHeight="1">
      <c r="A91" s="28">
        <v>3</v>
      </c>
      <c r="B91" s="29"/>
      <c r="C91" s="30">
        <v>1517321</v>
      </c>
      <c r="D91" s="70" t="s">
        <v>99</v>
      </c>
      <c r="E91" s="71"/>
      <c r="F91" s="71"/>
      <c r="G91" s="71"/>
      <c r="H91" s="71"/>
      <c r="I91" s="71"/>
      <c r="J91" s="71"/>
      <c r="K91" s="72"/>
      <c r="L91" s="31" t="s">
        <v>65</v>
      </c>
      <c r="M91" s="73" t="s">
        <v>61</v>
      </c>
      <c r="N91" s="74"/>
      <c r="O91" s="75"/>
      <c r="P91" s="76">
        <v>100</v>
      </c>
      <c r="Q91" s="77"/>
    </row>
    <row r="92" spans="1:17" s="25" customFormat="1" ht="11.25" customHeight="1" hidden="1">
      <c r="A92" s="259">
        <v>2</v>
      </c>
      <c r="B92" s="260"/>
      <c r="C92" s="51" t="s">
        <v>36</v>
      </c>
      <c r="D92" s="261" t="s">
        <v>41</v>
      </c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3"/>
    </row>
    <row r="93" spans="1:17" s="25" customFormat="1" ht="11.25" customHeight="1" hidden="1">
      <c r="A93" s="264" t="s">
        <v>54</v>
      </c>
      <c r="B93" s="265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6"/>
    </row>
    <row r="94" spans="1:17" s="25" customFormat="1" ht="11.25" customHeight="1" hidden="1">
      <c r="A94" s="42">
        <v>1</v>
      </c>
      <c r="B94" s="43"/>
      <c r="C94" s="44" t="s">
        <v>36</v>
      </c>
      <c r="D94" s="267" t="s">
        <v>67</v>
      </c>
      <c r="E94" s="268"/>
      <c r="F94" s="268"/>
      <c r="G94" s="268"/>
      <c r="H94" s="268"/>
      <c r="I94" s="268"/>
      <c r="J94" s="268"/>
      <c r="K94" s="269"/>
      <c r="L94" s="45"/>
      <c r="M94" s="270"/>
      <c r="N94" s="271"/>
      <c r="O94" s="272"/>
      <c r="P94" s="273"/>
      <c r="Q94" s="274"/>
    </row>
    <row r="95" spans="1:17" s="25" customFormat="1" ht="22.5" customHeight="1" hidden="1">
      <c r="A95" s="42"/>
      <c r="B95" s="43"/>
      <c r="C95" s="44" t="s">
        <v>36</v>
      </c>
      <c r="D95" s="267" t="s">
        <v>107</v>
      </c>
      <c r="E95" s="268"/>
      <c r="F95" s="268"/>
      <c r="G95" s="268"/>
      <c r="H95" s="268"/>
      <c r="I95" s="268"/>
      <c r="J95" s="268"/>
      <c r="K95" s="269"/>
      <c r="L95" s="45" t="s">
        <v>56</v>
      </c>
      <c r="M95" s="270" t="str">
        <f>M81</f>
        <v>проектно-кошорисна документація, тех.завдання, дефекті акти</v>
      </c>
      <c r="N95" s="271"/>
      <c r="O95" s="272"/>
      <c r="P95" s="275">
        <v>2407.98</v>
      </c>
      <c r="Q95" s="276"/>
    </row>
    <row r="96" spans="1:17" s="25" customFormat="1" ht="11.25" customHeight="1" hidden="1">
      <c r="A96" s="264" t="s">
        <v>57</v>
      </c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6"/>
    </row>
    <row r="97" spans="1:17" s="25" customFormat="1" ht="11.25" customHeight="1" hidden="1">
      <c r="A97" s="42">
        <v>1</v>
      </c>
      <c r="B97" s="43"/>
      <c r="C97" s="44" t="s">
        <v>36</v>
      </c>
      <c r="D97" s="267" t="s">
        <v>68</v>
      </c>
      <c r="E97" s="268"/>
      <c r="F97" s="268"/>
      <c r="G97" s="268"/>
      <c r="H97" s="268"/>
      <c r="I97" s="268"/>
      <c r="J97" s="268"/>
      <c r="K97" s="269"/>
      <c r="L97" s="45" t="s">
        <v>59</v>
      </c>
      <c r="M97" s="270" t="str">
        <f>M83</f>
        <v>рішення міської ради</v>
      </c>
      <c r="N97" s="271"/>
      <c r="O97" s="272"/>
      <c r="P97" s="277">
        <v>1</v>
      </c>
      <c r="Q97" s="278"/>
    </row>
    <row r="98" spans="1:17" s="25" customFormat="1" ht="11.25" customHeight="1" hidden="1">
      <c r="A98" s="264" t="s">
        <v>60</v>
      </c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6"/>
    </row>
    <row r="99" spans="1:17" s="25" customFormat="1" ht="11.25" customHeight="1" hidden="1">
      <c r="A99" s="42">
        <v>1</v>
      </c>
      <c r="B99" s="43"/>
      <c r="C99" s="44" t="s">
        <v>36</v>
      </c>
      <c r="D99" s="267" t="s">
        <v>100</v>
      </c>
      <c r="E99" s="268"/>
      <c r="F99" s="268"/>
      <c r="G99" s="268"/>
      <c r="H99" s="268"/>
      <c r="I99" s="268"/>
      <c r="J99" s="268"/>
      <c r="K99" s="269"/>
      <c r="L99" s="45" t="s">
        <v>62</v>
      </c>
      <c r="M99" s="270" t="s">
        <v>61</v>
      </c>
      <c r="N99" s="271"/>
      <c r="O99" s="272"/>
      <c r="P99" s="277">
        <v>3658</v>
      </c>
      <c r="Q99" s="278"/>
    </row>
    <row r="100" spans="1:17" s="25" customFormat="1" ht="11.25" customHeight="1" hidden="1">
      <c r="A100" s="42">
        <v>2</v>
      </c>
      <c r="B100" s="43"/>
      <c r="C100" s="44" t="s">
        <v>36</v>
      </c>
      <c r="D100" s="267" t="s">
        <v>102</v>
      </c>
      <c r="E100" s="268"/>
      <c r="F100" s="268"/>
      <c r="G100" s="268"/>
      <c r="H100" s="268"/>
      <c r="I100" s="268"/>
      <c r="J100" s="268"/>
      <c r="K100" s="269"/>
      <c r="L100" s="45" t="s">
        <v>62</v>
      </c>
      <c r="M100" s="270" t="s">
        <v>61</v>
      </c>
      <c r="N100" s="271"/>
      <c r="O100" s="272"/>
      <c r="P100" s="279">
        <v>1.519</v>
      </c>
      <c r="Q100" s="280"/>
    </row>
    <row r="101" spans="1:17" s="25" customFormat="1" ht="11.25" customHeight="1" hidden="1">
      <c r="A101" s="264" t="s">
        <v>63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6"/>
    </row>
    <row r="102" spans="1:17" s="25" customFormat="1" ht="11.25" customHeight="1" hidden="1">
      <c r="A102" s="42">
        <v>1</v>
      </c>
      <c r="B102" s="43"/>
      <c r="C102" s="44" t="s">
        <v>36</v>
      </c>
      <c r="D102" s="267" t="s">
        <v>69</v>
      </c>
      <c r="E102" s="268"/>
      <c r="F102" s="268"/>
      <c r="G102" s="268"/>
      <c r="H102" s="268"/>
      <c r="I102" s="268"/>
      <c r="J102" s="268"/>
      <c r="K102" s="269"/>
      <c r="L102" s="45" t="s">
        <v>65</v>
      </c>
      <c r="M102" s="270" t="s">
        <v>61</v>
      </c>
      <c r="N102" s="271"/>
      <c r="O102" s="272"/>
      <c r="P102" s="281">
        <v>13.2</v>
      </c>
      <c r="Q102" s="282"/>
    </row>
    <row r="103" spans="1:17" s="25" customFormat="1" ht="11.25" customHeight="1" hidden="1">
      <c r="A103" s="42">
        <v>2</v>
      </c>
      <c r="B103" s="43"/>
      <c r="C103" s="44" t="s">
        <v>36</v>
      </c>
      <c r="D103" s="267" t="s">
        <v>70</v>
      </c>
      <c r="E103" s="268"/>
      <c r="F103" s="268"/>
      <c r="G103" s="268"/>
      <c r="H103" s="268"/>
      <c r="I103" s="268"/>
      <c r="J103" s="268"/>
      <c r="K103" s="269"/>
      <c r="L103" s="45" t="s">
        <v>65</v>
      </c>
      <c r="M103" s="270" t="s">
        <v>61</v>
      </c>
      <c r="N103" s="271"/>
      <c r="O103" s="272"/>
      <c r="P103" s="277">
        <v>100</v>
      </c>
      <c r="Q103" s="278"/>
    </row>
    <row r="104" spans="1:17" s="25" customFormat="1" ht="11.25" customHeight="1" hidden="1">
      <c r="A104" s="42">
        <v>3</v>
      </c>
      <c r="B104" s="43"/>
      <c r="C104" s="44">
        <v>1517321</v>
      </c>
      <c r="D104" s="267" t="s">
        <v>99</v>
      </c>
      <c r="E104" s="268"/>
      <c r="F104" s="268"/>
      <c r="G104" s="268"/>
      <c r="H104" s="268"/>
      <c r="I104" s="268"/>
      <c r="J104" s="268"/>
      <c r="K104" s="269"/>
      <c r="L104" s="45" t="s">
        <v>65</v>
      </c>
      <c r="M104" s="270" t="s">
        <v>61</v>
      </c>
      <c r="N104" s="271"/>
      <c r="O104" s="272"/>
      <c r="P104" s="277">
        <v>100</v>
      </c>
      <c r="Q104" s="278"/>
    </row>
    <row r="105" spans="1:17" s="25" customFormat="1" ht="11.25" customHeight="1">
      <c r="A105" s="103">
        <v>2</v>
      </c>
      <c r="B105" s="104"/>
      <c r="C105" s="27">
        <v>1517321</v>
      </c>
      <c r="D105" s="85" t="s">
        <v>41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7"/>
    </row>
    <row r="106" spans="1:17" s="25" customFormat="1" ht="11.25" customHeight="1">
      <c r="A106" s="78" t="s">
        <v>54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80"/>
    </row>
    <row r="107" spans="1:17" s="25" customFormat="1" ht="11.25" customHeight="1">
      <c r="A107" s="28">
        <v>1</v>
      </c>
      <c r="B107" s="29"/>
      <c r="C107" s="30">
        <v>1517321</v>
      </c>
      <c r="D107" s="70" t="s">
        <v>67</v>
      </c>
      <c r="E107" s="71"/>
      <c r="F107" s="71"/>
      <c r="G107" s="71"/>
      <c r="H107" s="71"/>
      <c r="I107" s="71"/>
      <c r="J107" s="71"/>
      <c r="K107" s="72"/>
      <c r="L107" s="31"/>
      <c r="M107" s="73"/>
      <c r="N107" s="74"/>
      <c r="O107" s="75"/>
      <c r="P107" s="88"/>
      <c r="Q107" s="89"/>
    </row>
    <row r="108" spans="1:17" s="25" customFormat="1" ht="20.25" customHeight="1">
      <c r="A108" s="28"/>
      <c r="B108" s="29"/>
      <c r="C108" s="30">
        <f>C107</f>
        <v>1517321</v>
      </c>
      <c r="D108" s="70" t="str">
        <f>D136</f>
        <v>Загальна площа об'єктів, які планується реконструювати:</v>
      </c>
      <c r="E108" s="71"/>
      <c r="F108" s="71"/>
      <c r="G108" s="71"/>
      <c r="H108" s="71"/>
      <c r="I108" s="71"/>
      <c r="J108" s="71"/>
      <c r="K108" s="72"/>
      <c r="L108" s="31" t="s">
        <v>56</v>
      </c>
      <c r="M108" s="73" t="str">
        <f>M81</f>
        <v>проектно-кошорисна документація, тех.завдання, дефекті акти</v>
      </c>
      <c r="N108" s="74"/>
      <c r="O108" s="75"/>
      <c r="P108" s="90">
        <v>670</v>
      </c>
      <c r="Q108" s="91"/>
    </row>
    <row r="109" spans="1:17" s="25" customFormat="1" ht="11.25" customHeight="1">
      <c r="A109" s="78" t="s">
        <v>57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80"/>
    </row>
    <row r="110" spans="1:17" s="25" customFormat="1" ht="11.25">
      <c r="A110" s="28">
        <v>1</v>
      </c>
      <c r="B110" s="29"/>
      <c r="C110" s="30">
        <f>C108</f>
        <v>1517321</v>
      </c>
      <c r="D110" s="70" t="s">
        <v>108</v>
      </c>
      <c r="E110" s="71"/>
      <c r="F110" s="71"/>
      <c r="G110" s="71"/>
      <c r="H110" s="71"/>
      <c r="I110" s="71"/>
      <c r="J110" s="71"/>
      <c r="K110" s="72"/>
      <c r="L110" s="31" t="s">
        <v>59</v>
      </c>
      <c r="M110" s="73" t="s">
        <v>97</v>
      </c>
      <c r="N110" s="74"/>
      <c r="O110" s="75"/>
      <c r="P110" s="76">
        <v>1</v>
      </c>
      <c r="Q110" s="77"/>
    </row>
    <row r="111" spans="1:17" s="25" customFormat="1" ht="11.25" customHeight="1">
      <c r="A111" s="78" t="s">
        <v>60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80"/>
    </row>
    <row r="112" spans="1:17" s="25" customFormat="1" ht="11.25" customHeight="1">
      <c r="A112" s="28">
        <v>1</v>
      </c>
      <c r="B112" s="29"/>
      <c r="C112" s="30">
        <f>C110</f>
        <v>1517321</v>
      </c>
      <c r="D112" s="70" t="s">
        <v>100</v>
      </c>
      <c r="E112" s="71"/>
      <c r="F112" s="71"/>
      <c r="G112" s="71"/>
      <c r="H112" s="71"/>
      <c r="I112" s="71"/>
      <c r="J112" s="71"/>
      <c r="K112" s="72"/>
      <c r="L112" s="31" t="s">
        <v>62</v>
      </c>
      <c r="M112" s="73" t="s">
        <v>61</v>
      </c>
      <c r="N112" s="74"/>
      <c r="O112" s="75"/>
      <c r="P112" s="76">
        <v>500</v>
      </c>
      <c r="Q112" s="77"/>
    </row>
    <row r="113" spans="1:17" s="25" customFormat="1" ht="11.25" customHeight="1">
      <c r="A113" s="28">
        <v>2</v>
      </c>
      <c r="B113" s="29"/>
      <c r="C113" s="30">
        <f>C112</f>
        <v>1517321</v>
      </c>
      <c r="D113" s="70" t="s">
        <v>102</v>
      </c>
      <c r="E113" s="71"/>
      <c r="F113" s="71"/>
      <c r="G113" s="71"/>
      <c r="H113" s="71"/>
      <c r="I113" s="71"/>
      <c r="J113" s="71"/>
      <c r="K113" s="72"/>
      <c r="L113" s="31" t="s">
        <v>62</v>
      </c>
      <c r="M113" s="73" t="s">
        <v>61</v>
      </c>
      <c r="N113" s="74"/>
      <c r="O113" s="75"/>
      <c r="P113" s="83">
        <f>P112/P108</f>
        <v>0.746268656716418</v>
      </c>
      <c r="Q113" s="84"/>
    </row>
    <row r="114" spans="1:17" s="25" customFormat="1" ht="11.25" customHeight="1">
      <c r="A114" s="78" t="s">
        <v>63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80"/>
    </row>
    <row r="115" spans="1:17" s="25" customFormat="1" ht="11.25" customHeight="1">
      <c r="A115" s="28">
        <v>1</v>
      </c>
      <c r="B115" s="29"/>
      <c r="C115" s="30">
        <f>C113</f>
        <v>1517321</v>
      </c>
      <c r="D115" s="70" t="s">
        <v>69</v>
      </c>
      <c r="E115" s="71"/>
      <c r="F115" s="71"/>
      <c r="G115" s="71"/>
      <c r="H115" s="71"/>
      <c r="I115" s="71"/>
      <c r="J115" s="71"/>
      <c r="K115" s="72"/>
      <c r="L115" s="31" t="s">
        <v>65</v>
      </c>
      <c r="M115" s="73" t="s">
        <v>61</v>
      </c>
      <c r="N115" s="74"/>
      <c r="O115" s="75"/>
      <c r="P115" s="81">
        <v>19.3</v>
      </c>
      <c r="Q115" s="82"/>
    </row>
    <row r="116" spans="1:17" s="25" customFormat="1" ht="11.25" customHeight="1">
      <c r="A116" s="28">
        <v>2</v>
      </c>
      <c r="B116" s="29"/>
      <c r="C116" s="30">
        <f>C113</f>
        <v>1517321</v>
      </c>
      <c r="D116" s="70" t="s">
        <v>70</v>
      </c>
      <c r="E116" s="71"/>
      <c r="F116" s="71"/>
      <c r="G116" s="71"/>
      <c r="H116" s="71"/>
      <c r="I116" s="71"/>
      <c r="J116" s="71"/>
      <c r="K116" s="72"/>
      <c r="L116" s="31" t="s">
        <v>65</v>
      </c>
      <c r="M116" s="73" t="s">
        <v>61</v>
      </c>
      <c r="N116" s="74"/>
      <c r="O116" s="75"/>
      <c r="P116" s="76">
        <v>100</v>
      </c>
      <c r="Q116" s="77"/>
    </row>
    <row r="117" spans="1:17" s="25" customFormat="1" ht="11.25" customHeight="1">
      <c r="A117" s="28">
        <v>3</v>
      </c>
      <c r="B117" s="29"/>
      <c r="C117" s="30">
        <v>1517321</v>
      </c>
      <c r="D117" s="70" t="s">
        <v>99</v>
      </c>
      <c r="E117" s="71"/>
      <c r="F117" s="71"/>
      <c r="G117" s="71"/>
      <c r="H117" s="71"/>
      <c r="I117" s="71"/>
      <c r="J117" s="71"/>
      <c r="K117" s="72"/>
      <c r="L117" s="31" t="s">
        <v>65</v>
      </c>
      <c r="M117" s="73" t="s">
        <v>61</v>
      </c>
      <c r="N117" s="74"/>
      <c r="O117" s="75"/>
      <c r="P117" s="76">
        <v>100</v>
      </c>
      <c r="Q117" s="77"/>
    </row>
    <row r="118" spans="1:17" s="25" customFormat="1" ht="16.5" customHeight="1">
      <c r="A118" s="98"/>
      <c r="B118" s="99"/>
      <c r="C118" s="26">
        <v>1517323</v>
      </c>
      <c r="D118" s="100" t="str">
        <f>A65</f>
        <v>Будівництво установ та закладів соціальної сфери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</row>
    <row r="119" spans="1:17" s="25" customFormat="1" ht="11.25" customHeight="1">
      <c r="A119" s="103">
        <v>1</v>
      </c>
      <c r="B119" s="104"/>
      <c r="C119" s="27">
        <v>1517323</v>
      </c>
      <c r="D119" s="85" t="s">
        <v>41</v>
      </c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7"/>
    </row>
    <row r="120" spans="1:17" s="25" customFormat="1" ht="11.25" customHeight="1">
      <c r="A120" s="78" t="s">
        <v>54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80"/>
    </row>
    <row r="121" spans="1:17" s="25" customFormat="1" ht="11.25" customHeight="1">
      <c r="A121" s="28">
        <v>1</v>
      </c>
      <c r="B121" s="29"/>
      <c r="C121" s="30">
        <f>C119</f>
        <v>1517323</v>
      </c>
      <c r="D121" s="70" t="s">
        <v>67</v>
      </c>
      <c r="E121" s="71"/>
      <c r="F121" s="71"/>
      <c r="G121" s="71"/>
      <c r="H121" s="71"/>
      <c r="I121" s="71"/>
      <c r="J121" s="71"/>
      <c r="K121" s="72"/>
      <c r="L121" s="31"/>
      <c r="M121" s="73"/>
      <c r="N121" s="74"/>
      <c r="O121" s="75"/>
      <c r="P121" s="88"/>
      <c r="Q121" s="89"/>
    </row>
    <row r="122" spans="1:17" s="25" customFormat="1" ht="21.75" customHeight="1">
      <c r="A122" s="28"/>
      <c r="B122" s="29"/>
      <c r="C122" s="30">
        <f>C121</f>
        <v>1517323</v>
      </c>
      <c r="D122" s="70" t="str">
        <f>D136</f>
        <v>Загальна площа об'єктів, які планується реконструювати:</v>
      </c>
      <c r="E122" s="71"/>
      <c r="F122" s="71"/>
      <c r="G122" s="71"/>
      <c r="H122" s="71"/>
      <c r="I122" s="71"/>
      <c r="J122" s="71"/>
      <c r="K122" s="72"/>
      <c r="L122" s="31" t="s">
        <v>56</v>
      </c>
      <c r="M122" s="73" t="str">
        <f>M81</f>
        <v>проектно-кошорисна документація, тех.завдання, дефекті акти</v>
      </c>
      <c r="N122" s="74"/>
      <c r="O122" s="75"/>
      <c r="P122" s="90">
        <v>4.5</v>
      </c>
      <c r="Q122" s="91"/>
    </row>
    <row r="123" spans="1:17" s="25" customFormat="1" ht="11.25" customHeight="1">
      <c r="A123" s="78" t="s">
        <v>57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80"/>
    </row>
    <row r="124" spans="1:17" s="25" customFormat="1" ht="11.25" customHeight="1">
      <c r="A124" s="28">
        <v>1</v>
      </c>
      <c r="B124" s="29"/>
      <c r="C124" s="30">
        <f>C122</f>
        <v>1517323</v>
      </c>
      <c r="D124" s="70" t="s">
        <v>108</v>
      </c>
      <c r="E124" s="71"/>
      <c r="F124" s="71"/>
      <c r="G124" s="71"/>
      <c r="H124" s="71"/>
      <c r="I124" s="71"/>
      <c r="J124" s="71"/>
      <c r="K124" s="72"/>
      <c r="L124" s="31" t="s">
        <v>59</v>
      </c>
      <c r="M124" s="73" t="str">
        <f>M83</f>
        <v>рішення міської ради</v>
      </c>
      <c r="N124" s="74"/>
      <c r="O124" s="75"/>
      <c r="P124" s="76">
        <v>1</v>
      </c>
      <c r="Q124" s="77"/>
    </row>
    <row r="125" spans="1:17" s="25" customFormat="1" ht="11.25" customHeight="1">
      <c r="A125" s="78" t="s">
        <v>60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80"/>
    </row>
    <row r="126" spans="1:17" s="25" customFormat="1" ht="11.25" customHeight="1">
      <c r="A126" s="28">
        <v>1</v>
      </c>
      <c r="B126" s="29"/>
      <c r="C126" s="30">
        <f>C124</f>
        <v>1517323</v>
      </c>
      <c r="D126" s="70" t="s">
        <v>100</v>
      </c>
      <c r="E126" s="71"/>
      <c r="F126" s="71"/>
      <c r="G126" s="71"/>
      <c r="H126" s="71"/>
      <c r="I126" s="71"/>
      <c r="J126" s="71"/>
      <c r="K126" s="72"/>
      <c r="L126" s="31" t="s">
        <v>62</v>
      </c>
      <c r="M126" s="73" t="s">
        <v>61</v>
      </c>
      <c r="N126" s="74"/>
      <c r="O126" s="75"/>
      <c r="P126" s="76">
        <f>N50</f>
        <v>1233.887</v>
      </c>
      <c r="Q126" s="77"/>
    </row>
    <row r="127" spans="1:17" s="25" customFormat="1" ht="11.25" customHeight="1">
      <c r="A127" s="28">
        <v>2</v>
      </c>
      <c r="B127" s="29"/>
      <c r="C127" s="30">
        <f>C126</f>
        <v>1517323</v>
      </c>
      <c r="D127" s="70" t="s">
        <v>102</v>
      </c>
      <c r="E127" s="71"/>
      <c r="F127" s="71"/>
      <c r="G127" s="71"/>
      <c r="H127" s="71"/>
      <c r="I127" s="71"/>
      <c r="J127" s="71"/>
      <c r="K127" s="72"/>
      <c r="L127" s="31" t="s">
        <v>62</v>
      </c>
      <c r="M127" s="73" t="s">
        <v>61</v>
      </c>
      <c r="N127" s="74"/>
      <c r="O127" s="75"/>
      <c r="P127" s="83">
        <f>N65/P122</f>
        <v>274.1971111111111</v>
      </c>
      <c r="Q127" s="84"/>
    </row>
    <row r="128" spans="1:17" s="25" customFormat="1" ht="11.25" customHeight="1">
      <c r="A128" s="78" t="s">
        <v>63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80"/>
    </row>
    <row r="129" spans="1:17" s="25" customFormat="1" ht="11.25" customHeight="1">
      <c r="A129" s="28">
        <v>1</v>
      </c>
      <c r="B129" s="29"/>
      <c r="C129" s="30">
        <v>1517323</v>
      </c>
      <c r="D129" s="70" t="s">
        <v>69</v>
      </c>
      <c r="E129" s="71"/>
      <c r="F129" s="71"/>
      <c r="G129" s="71"/>
      <c r="H129" s="71"/>
      <c r="I129" s="71"/>
      <c r="J129" s="71"/>
      <c r="K129" s="72"/>
      <c r="L129" s="31" t="s">
        <v>65</v>
      </c>
      <c r="M129" s="73" t="s">
        <v>61</v>
      </c>
      <c r="N129" s="74"/>
      <c r="O129" s="75"/>
      <c r="P129" s="81">
        <v>100</v>
      </c>
      <c r="Q129" s="82"/>
    </row>
    <row r="130" spans="1:17" s="25" customFormat="1" ht="11.25" customHeight="1">
      <c r="A130" s="28">
        <v>2</v>
      </c>
      <c r="B130" s="29"/>
      <c r="C130" s="30">
        <v>1517323</v>
      </c>
      <c r="D130" s="70" t="s">
        <v>70</v>
      </c>
      <c r="E130" s="71"/>
      <c r="F130" s="71"/>
      <c r="G130" s="71"/>
      <c r="H130" s="71"/>
      <c r="I130" s="71"/>
      <c r="J130" s="71"/>
      <c r="K130" s="72"/>
      <c r="L130" s="31" t="s">
        <v>65</v>
      </c>
      <c r="M130" s="73" t="s">
        <v>61</v>
      </c>
      <c r="N130" s="74"/>
      <c r="O130" s="75"/>
      <c r="P130" s="76">
        <v>100</v>
      </c>
      <c r="Q130" s="77"/>
    </row>
    <row r="131" spans="1:17" s="25" customFormat="1" ht="11.25" customHeight="1">
      <c r="A131" s="28">
        <v>3</v>
      </c>
      <c r="B131" s="29"/>
      <c r="C131" s="30">
        <v>1517323</v>
      </c>
      <c r="D131" s="70" t="s">
        <v>99</v>
      </c>
      <c r="E131" s="71"/>
      <c r="F131" s="71"/>
      <c r="G131" s="71"/>
      <c r="H131" s="71"/>
      <c r="I131" s="71"/>
      <c r="J131" s="71"/>
      <c r="K131" s="72"/>
      <c r="L131" s="31" t="s">
        <v>65</v>
      </c>
      <c r="M131" s="73" t="s">
        <v>61</v>
      </c>
      <c r="N131" s="74"/>
      <c r="O131" s="75"/>
      <c r="P131" s="76">
        <v>100</v>
      </c>
      <c r="Q131" s="77"/>
    </row>
    <row r="132" spans="1:17" s="25" customFormat="1" ht="16.5" customHeight="1">
      <c r="A132" s="98"/>
      <c r="B132" s="99"/>
      <c r="C132" s="26" t="s">
        <v>39</v>
      </c>
      <c r="D132" s="100" t="s">
        <v>40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</row>
    <row r="133" spans="1:17" s="25" customFormat="1" ht="11.25" customHeight="1">
      <c r="A133" s="103">
        <v>1</v>
      </c>
      <c r="B133" s="104"/>
      <c r="C133" s="27" t="s">
        <v>39</v>
      </c>
      <c r="D133" s="85" t="s">
        <v>41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7"/>
    </row>
    <row r="134" spans="1:17" s="25" customFormat="1" ht="11.25" customHeight="1">
      <c r="A134" s="78" t="s">
        <v>54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80"/>
    </row>
    <row r="135" spans="1:17" s="25" customFormat="1" ht="11.25" customHeight="1">
      <c r="A135" s="28">
        <v>1</v>
      </c>
      <c r="B135" s="29"/>
      <c r="C135" s="30" t="s">
        <v>39</v>
      </c>
      <c r="D135" s="70" t="s">
        <v>67</v>
      </c>
      <c r="E135" s="71"/>
      <c r="F135" s="71"/>
      <c r="G135" s="71"/>
      <c r="H135" s="71"/>
      <c r="I135" s="71"/>
      <c r="J135" s="71"/>
      <c r="K135" s="72"/>
      <c r="L135" s="31"/>
      <c r="M135" s="73"/>
      <c r="N135" s="74"/>
      <c r="O135" s="75"/>
      <c r="P135" s="88"/>
      <c r="Q135" s="89"/>
    </row>
    <row r="136" spans="1:17" s="25" customFormat="1" ht="21.75" customHeight="1">
      <c r="A136" s="28"/>
      <c r="B136" s="29"/>
      <c r="C136" s="30" t="s">
        <v>39</v>
      </c>
      <c r="D136" s="70" t="str">
        <f>D95</f>
        <v>Загальна площа об'єктів, які планується реконструювати:</v>
      </c>
      <c r="E136" s="71"/>
      <c r="F136" s="71"/>
      <c r="G136" s="71"/>
      <c r="H136" s="71"/>
      <c r="I136" s="71"/>
      <c r="J136" s="71"/>
      <c r="K136" s="72"/>
      <c r="L136" s="31" t="s">
        <v>56</v>
      </c>
      <c r="M136" s="73" t="str">
        <f>M81</f>
        <v>проектно-кошорисна документація, тех.завдання, дефекті акти</v>
      </c>
      <c r="N136" s="74"/>
      <c r="O136" s="75"/>
      <c r="P136" s="90">
        <v>4493</v>
      </c>
      <c r="Q136" s="91"/>
    </row>
    <row r="137" spans="1:17" s="25" customFormat="1" ht="11.25" customHeight="1">
      <c r="A137" s="78" t="s">
        <v>57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80"/>
    </row>
    <row r="138" spans="1:17" s="25" customFormat="1" ht="11.25" customHeight="1">
      <c r="A138" s="28">
        <v>1</v>
      </c>
      <c r="B138" s="29"/>
      <c r="C138" s="30" t="s">
        <v>39</v>
      </c>
      <c r="D138" s="70" t="s">
        <v>108</v>
      </c>
      <c r="E138" s="71"/>
      <c r="F138" s="71"/>
      <c r="G138" s="71"/>
      <c r="H138" s="71"/>
      <c r="I138" s="71"/>
      <c r="J138" s="71"/>
      <c r="K138" s="72"/>
      <c r="L138" s="31" t="s">
        <v>59</v>
      </c>
      <c r="M138" s="73" t="str">
        <f>M83</f>
        <v>рішення міської ради</v>
      </c>
      <c r="N138" s="74"/>
      <c r="O138" s="75"/>
      <c r="P138" s="76">
        <v>1</v>
      </c>
      <c r="Q138" s="77"/>
    </row>
    <row r="139" spans="1:17" s="25" customFormat="1" ht="11.25" customHeight="1">
      <c r="A139" s="78" t="s">
        <v>60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80"/>
    </row>
    <row r="140" spans="1:17" s="25" customFormat="1" ht="11.25" customHeight="1">
      <c r="A140" s="28">
        <v>1</v>
      </c>
      <c r="B140" s="29"/>
      <c r="C140" s="30" t="s">
        <v>39</v>
      </c>
      <c r="D140" s="70" t="s">
        <v>100</v>
      </c>
      <c r="E140" s="71"/>
      <c r="F140" s="71"/>
      <c r="G140" s="71"/>
      <c r="H140" s="71"/>
      <c r="I140" s="71"/>
      <c r="J140" s="71"/>
      <c r="K140" s="72"/>
      <c r="L140" s="31" t="s">
        <v>62</v>
      </c>
      <c r="M140" s="73" t="s">
        <v>61</v>
      </c>
      <c r="N140" s="74"/>
      <c r="O140" s="75"/>
      <c r="P140" s="76">
        <f>N70/P138</f>
        <v>250</v>
      </c>
      <c r="Q140" s="77"/>
    </row>
    <row r="141" spans="1:17" s="25" customFormat="1" ht="11.25" customHeight="1">
      <c r="A141" s="28">
        <v>2</v>
      </c>
      <c r="B141" s="29"/>
      <c r="C141" s="30" t="s">
        <v>39</v>
      </c>
      <c r="D141" s="70" t="s">
        <v>102</v>
      </c>
      <c r="E141" s="71"/>
      <c r="F141" s="71"/>
      <c r="G141" s="71"/>
      <c r="H141" s="71"/>
      <c r="I141" s="71"/>
      <c r="J141" s="71"/>
      <c r="K141" s="72"/>
      <c r="L141" s="31" t="s">
        <v>62</v>
      </c>
      <c r="M141" s="73" t="s">
        <v>61</v>
      </c>
      <c r="N141" s="74"/>
      <c r="O141" s="75"/>
      <c r="P141" s="83">
        <f>N53/P136</f>
        <v>0.055642109948809255</v>
      </c>
      <c r="Q141" s="84"/>
    </row>
    <row r="142" spans="1:17" s="25" customFormat="1" ht="11.25" customHeight="1">
      <c r="A142" s="78" t="s">
        <v>63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80"/>
    </row>
    <row r="143" spans="1:17" s="25" customFormat="1" ht="11.25" customHeight="1">
      <c r="A143" s="28">
        <v>1</v>
      </c>
      <c r="B143" s="29"/>
      <c r="C143" s="30" t="s">
        <v>39</v>
      </c>
      <c r="D143" s="70" t="s">
        <v>69</v>
      </c>
      <c r="E143" s="71"/>
      <c r="F143" s="71"/>
      <c r="G143" s="71"/>
      <c r="H143" s="71"/>
      <c r="I143" s="71"/>
      <c r="J143" s="71"/>
      <c r="K143" s="72"/>
      <c r="L143" s="31" t="s">
        <v>65</v>
      </c>
      <c r="M143" s="73" t="s">
        <v>61</v>
      </c>
      <c r="N143" s="74"/>
      <c r="O143" s="75"/>
      <c r="P143" s="81">
        <v>1.5</v>
      </c>
      <c r="Q143" s="82"/>
    </row>
    <row r="144" spans="1:17" s="25" customFormat="1" ht="11.25" customHeight="1">
      <c r="A144" s="28">
        <v>2</v>
      </c>
      <c r="B144" s="29"/>
      <c r="C144" s="30" t="s">
        <v>39</v>
      </c>
      <c r="D144" s="70" t="s">
        <v>70</v>
      </c>
      <c r="E144" s="71"/>
      <c r="F144" s="71"/>
      <c r="G144" s="71"/>
      <c r="H144" s="71"/>
      <c r="I144" s="71"/>
      <c r="J144" s="71"/>
      <c r="K144" s="72"/>
      <c r="L144" s="31" t="s">
        <v>65</v>
      </c>
      <c r="M144" s="73" t="s">
        <v>61</v>
      </c>
      <c r="N144" s="74"/>
      <c r="O144" s="75"/>
      <c r="P144" s="76">
        <v>100</v>
      </c>
      <c r="Q144" s="77"/>
    </row>
    <row r="145" spans="1:17" s="25" customFormat="1" ht="11.25" customHeight="1">
      <c r="A145" s="28">
        <v>3</v>
      </c>
      <c r="B145" s="29"/>
      <c r="C145" s="30">
        <v>1517324</v>
      </c>
      <c r="D145" s="70" t="s">
        <v>99</v>
      </c>
      <c r="E145" s="71"/>
      <c r="F145" s="71"/>
      <c r="G145" s="71"/>
      <c r="H145" s="71"/>
      <c r="I145" s="71"/>
      <c r="J145" s="71"/>
      <c r="K145" s="72"/>
      <c r="L145" s="31" t="s">
        <v>65</v>
      </c>
      <c r="M145" s="73" t="s">
        <v>61</v>
      </c>
      <c r="N145" s="74"/>
      <c r="O145" s="75"/>
      <c r="P145" s="76">
        <v>100</v>
      </c>
      <c r="Q145" s="77"/>
    </row>
    <row r="146" spans="1:17" s="25" customFormat="1" ht="18" customHeight="1">
      <c r="A146" s="98"/>
      <c r="B146" s="99"/>
      <c r="C146" s="26" t="s">
        <v>42</v>
      </c>
      <c r="D146" s="100" t="s">
        <v>43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</row>
    <row r="147" spans="1:17" s="25" customFormat="1" ht="11.25" customHeight="1">
      <c r="A147" s="103">
        <v>1</v>
      </c>
      <c r="B147" s="104"/>
      <c r="C147" s="27" t="s">
        <v>42</v>
      </c>
      <c r="D147" s="85" t="s">
        <v>38</v>
      </c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7"/>
    </row>
    <row r="148" spans="1:17" s="25" customFormat="1" ht="11.25" customHeight="1">
      <c r="A148" s="78" t="s">
        <v>54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80"/>
    </row>
    <row r="149" spans="1:17" s="25" customFormat="1" ht="11.25" customHeight="1">
      <c r="A149" s="28">
        <v>1</v>
      </c>
      <c r="B149" s="29"/>
      <c r="C149" s="30" t="s">
        <v>42</v>
      </c>
      <c r="D149" s="70" t="s">
        <v>55</v>
      </c>
      <c r="E149" s="71"/>
      <c r="F149" s="71"/>
      <c r="G149" s="71"/>
      <c r="H149" s="71"/>
      <c r="I149" s="71"/>
      <c r="J149" s="71"/>
      <c r="K149" s="72"/>
      <c r="L149" s="31"/>
      <c r="M149" s="73"/>
      <c r="N149" s="74"/>
      <c r="O149" s="75"/>
      <c r="P149" s="88"/>
      <c r="Q149" s="89"/>
    </row>
    <row r="150" spans="1:17" s="25" customFormat="1" ht="22.5" customHeight="1">
      <c r="A150" s="28"/>
      <c r="B150" s="29"/>
      <c r="C150" s="30" t="s">
        <v>42</v>
      </c>
      <c r="D150" s="70" t="str">
        <f>D81</f>
        <v>Загальна площа об'єктів, які планується побудувати:</v>
      </c>
      <c r="E150" s="71"/>
      <c r="F150" s="71"/>
      <c r="G150" s="71"/>
      <c r="H150" s="71"/>
      <c r="I150" s="71"/>
      <c r="J150" s="71"/>
      <c r="K150" s="72"/>
      <c r="L150" s="31" t="s">
        <v>56</v>
      </c>
      <c r="M150" s="73" t="str">
        <f>M136</f>
        <v>проектно-кошорисна документація, тех.завдання, дефекті акти</v>
      </c>
      <c r="N150" s="74"/>
      <c r="O150" s="75"/>
      <c r="P150" s="90">
        <v>1868.2</v>
      </c>
      <c r="Q150" s="91"/>
    </row>
    <row r="151" spans="1:17" s="25" customFormat="1" ht="11.25" customHeight="1">
      <c r="A151" s="78" t="s">
        <v>57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80"/>
    </row>
    <row r="152" spans="1:17" s="25" customFormat="1" ht="11.25" customHeight="1">
      <c r="A152" s="28">
        <v>1</v>
      </c>
      <c r="B152" s="29"/>
      <c r="C152" s="30" t="s">
        <v>42</v>
      </c>
      <c r="D152" s="70" t="s">
        <v>58</v>
      </c>
      <c r="E152" s="71"/>
      <c r="F152" s="71"/>
      <c r="G152" s="71"/>
      <c r="H152" s="71"/>
      <c r="I152" s="71"/>
      <c r="J152" s="71"/>
      <c r="K152" s="72"/>
      <c r="L152" s="31" t="s">
        <v>59</v>
      </c>
      <c r="M152" s="73" t="str">
        <f>M138</f>
        <v>рішення міської ради</v>
      </c>
      <c r="N152" s="74"/>
      <c r="O152" s="75"/>
      <c r="P152" s="76">
        <v>1</v>
      </c>
      <c r="Q152" s="77"/>
    </row>
    <row r="153" spans="1:17" s="25" customFormat="1" ht="11.25" customHeight="1">
      <c r="A153" s="78" t="s">
        <v>60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80"/>
    </row>
    <row r="154" spans="1:17" s="25" customFormat="1" ht="11.25" customHeight="1">
      <c r="A154" s="28">
        <v>1</v>
      </c>
      <c r="B154" s="29"/>
      <c r="C154" s="30" t="s">
        <v>42</v>
      </c>
      <c r="D154" s="70" t="s">
        <v>94</v>
      </c>
      <c r="E154" s="71"/>
      <c r="F154" s="71"/>
      <c r="G154" s="71"/>
      <c r="H154" s="71"/>
      <c r="I154" s="71"/>
      <c r="J154" s="71"/>
      <c r="K154" s="72"/>
      <c r="L154" s="31" t="s">
        <v>62</v>
      </c>
      <c r="M154" s="73" t="s">
        <v>61</v>
      </c>
      <c r="N154" s="74"/>
      <c r="O154" s="75"/>
      <c r="P154" s="83">
        <f>N55/P150</f>
        <v>0.1640723691253613</v>
      </c>
      <c r="Q154" s="84"/>
    </row>
    <row r="155" spans="1:17" s="25" customFormat="1" ht="11.25" customHeight="1">
      <c r="A155" s="28">
        <v>2</v>
      </c>
      <c r="B155" s="29"/>
      <c r="C155" s="30" t="s">
        <v>42</v>
      </c>
      <c r="D155" s="70" t="s">
        <v>101</v>
      </c>
      <c r="E155" s="71"/>
      <c r="F155" s="71"/>
      <c r="G155" s="71"/>
      <c r="H155" s="71"/>
      <c r="I155" s="71"/>
      <c r="J155" s="71"/>
      <c r="K155" s="72"/>
      <c r="L155" s="31" t="s">
        <v>62</v>
      </c>
      <c r="M155" s="73" t="s">
        <v>61</v>
      </c>
      <c r="N155" s="74"/>
      <c r="O155" s="75"/>
      <c r="P155" s="83">
        <f>N55/P152</f>
        <v>306.52</v>
      </c>
      <c r="Q155" s="84"/>
    </row>
    <row r="156" spans="1:17" s="25" customFormat="1" ht="11.25" customHeight="1">
      <c r="A156" s="78" t="s">
        <v>63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80"/>
    </row>
    <row r="157" spans="1:17" s="25" customFormat="1" ht="11.25" customHeight="1">
      <c r="A157" s="28">
        <v>1</v>
      </c>
      <c r="B157" s="29"/>
      <c r="C157" s="30" t="s">
        <v>42</v>
      </c>
      <c r="D157" s="70" t="s">
        <v>64</v>
      </c>
      <c r="E157" s="71"/>
      <c r="F157" s="71"/>
      <c r="G157" s="71"/>
      <c r="H157" s="71"/>
      <c r="I157" s="71"/>
      <c r="J157" s="71"/>
      <c r="K157" s="72"/>
      <c r="L157" s="31" t="s">
        <v>65</v>
      </c>
      <c r="M157" s="73" t="s">
        <v>61</v>
      </c>
      <c r="N157" s="74"/>
      <c r="O157" s="75"/>
      <c r="P157" s="144">
        <v>0.3</v>
      </c>
      <c r="Q157" s="145"/>
    </row>
    <row r="158" spans="1:17" s="25" customFormat="1" ht="11.25" customHeight="1">
      <c r="A158" s="28">
        <v>2</v>
      </c>
      <c r="B158" s="29"/>
      <c r="C158" s="30" t="s">
        <v>42</v>
      </c>
      <c r="D158" s="70" t="s">
        <v>66</v>
      </c>
      <c r="E158" s="71"/>
      <c r="F158" s="71"/>
      <c r="G158" s="71"/>
      <c r="H158" s="71"/>
      <c r="I158" s="71"/>
      <c r="J158" s="71"/>
      <c r="K158" s="72"/>
      <c r="L158" s="31" t="s">
        <v>65</v>
      </c>
      <c r="M158" s="73" t="s">
        <v>61</v>
      </c>
      <c r="N158" s="74"/>
      <c r="O158" s="75"/>
      <c r="P158" s="76">
        <v>100</v>
      </c>
      <c r="Q158" s="77"/>
    </row>
    <row r="159" spans="1:17" s="25" customFormat="1" ht="11.25" customHeight="1">
      <c r="A159" s="28">
        <v>3</v>
      </c>
      <c r="B159" s="29"/>
      <c r="C159" s="30">
        <v>1517325</v>
      </c>
      <c r="D159" s="70" t="s">
        <v>98</v>
      </c>
      <c r="E159" s="71"/>
      <c r="F159" s="71"/>
      <c r="G159" s="71"/>
      <c r="H159" s="71"/>
      <c r="I159" s="71"/>
      <c r="J159" s="71"/>
      <c r="K159" s="72"/>
      <c r="L159" s="31" t="s">
        <v>65</v>
      </c>
      <c r="M159" s="73" t="s">
        <v>61</v>
      </c>
      <c r="N159" s="74"/>
      <c r="O159" s="75"/>
      <c r="P159" s="76">
        <v>100</v>
      </c>
      <c r="Q159" s="77"/>
    </row>
    <row r="160" spans="1:17" s="25" customFormat="1" ht="11.25" customHeight="1">
      <c r="A160" s="103">
        <v>2</v>
      </c>
      <c r="B160" s="104"/>
      <c r="C160" s="27" t="s">
        <v>42</v>
      </c>
      <c r="D160" s="85" t="s">
        <v>41</v>
      </c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7"/>
    </row>
    <row r="161" spans="1:17" s="25" customFormat="1" ht="11.25" customHeight="1">
      <c r="A161" s="78" t="s">
        <v>54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80"/>
    </row>
    <row r="162" spans="1:17" s="25" customFormat="1" ht="11.25" customHeight="1">
      <c r="A162" s="28">
        <v>1</v>
      </c>
      <c r="B162" s="29"/>
      <c r="C162" s="30" t="s">
        <v>42</v>
      </c>
      <c r="D162" s="70" t="s">
        <v>67</v>
      </c>
      <c r="E162" s="71"/>
      <c r="F162" s="71"/>
      <c r="G162" s="71"/>
      <c r="H162" s="71"/>
      <c r="I162" s="71"/>
      <c r="J162" s="71"/>
      <c r="K162" s="72"/>
      <c r="L162" s="31"/>
      <c r="M162" s="73"/>
      <c r="N162" s="74"/>
      <c r="O162" s="75"/>
      <c r="P162" s="88"/>
      <c r="Q162" s="89"/>
    </row>
    <row r="163" spans="1:17" s="25" customFormat="1" ht="21.75" customHeight="1">
      <c r="A163" s="28"/>
      <c r="B163" s="29"/>
      <c r="C163" s="30" t="s">
        <v>42</v>
      </c>
      <c r="D163" s="70" t="str">
        <f>D136</f>
        <v>Загальна площа об'єктів, які планується реконструювати:</v>
      </c>
      <c r="E163" s="71"/>
      <c r="F163" s="71"/>
      <c r="G163" s="71"/>
      <c r="H163" s="71"/>
      <c r="I163" s="71"/>
      <c r="J163" s="71"/>
      <c r="K163" s="72"/>
      <c r="L163" s="31" t="s">
        <v>56</v>
      </c>
      <c r="M163" s="73" t="str">
        <f>M150</f>
        <v>проектно-кошорисна документація, тех.завдання, дефекті акти</v>
      </c>
      <c r="N163" s="74"/>
      <c r="O163" s="75"/>
      <c r="P163" s="76">
        <v>7000</v>
      </c>
      <c r="Q163" s="77"/>
    </row>
    <row r="164" spans="1:17" s="25" customFormat="1" ht="11.25" customHeight="1">
      <c r="A164" s="78" t="s">
        <v>57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80"/>
    </row>
    <row r="165" spans="1:17" s="25" customFormat="1" ht="11.25" customHeight="1">
      <c r="A165" s="28">
        <v>1</v>
      </c>
      <c r="B165" s="29"/>
      <c r="C165" s="30" t="s">
        <v>42</v>
      </c>
      <c r="D165" s="70" t="s">
        <v>108</v>
      </c>
      <c r="E165" s="71"/>
      <c r="F165" s="71"/>
      <c r="G165" s="71"/>
      <c r="H165" s="71"/>
      <c r="I165" s="71"/>
      <c r="J165" s="71"/>
      <c r="K165" s="72"/>
      <c r="L165" s="31" t="s">
        <v>59</v>
      </c>
      <c r="M165" s="73" t="str">
        <f>M152</f>
        <v>рішення міської ради</v>
      </c>
      <c r="N165" s="74"/>
      <c r="O165" s="75"/>
      <c r="P165" s="76">
        <v>1</v>
      </c>
      <c r="Q165" s="77"/>
    </row>
    <row r="166" spans="1:17" s="25" customFormat="1" ht="11.25" customHeight="1">
      <c r="A166" s="78" t="s">
        <v>60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80"/>
    </row>
    <row r="167" spans="1:17" s="25" customFormat="1" ht="11.25" customHeight="1">
      <c r="A167" s="28">
        <v>1</v>
      </c>
      <c r="B167" s="29"/>
      <c r="C167" s="30" t="s">
        <v>42</v>
      </c>
      <c r="D167" s="70" t="s">
        <v>100</v>
      </c>
      <c r="E167" s="71"/>
      <c r="F167" s="71"/>
      <c r="G167" s="71"/>
      <c r="H167" s="71"/>
      <c r="I167" s="71"/>
      <c r="J167" s="71"/>
      <c r="K167" s="72"/>
      <c r="L167" s="31" t="s">
        <v>62</v>
      </c>
      <c r="M167" s="73" t="s">
        <v>61</v>
      </c>
      <c r="N167" s="74"/>
      <c r="O167" s="75"/>
      <c r="P167" s="83">
        <f>K198</f>
        <v>1686.1390000000008</v>
      </c>
      <c r="Q167" s="84"/>
    </row>
    <row r="168" spans="1:17" s="25" customFormat="1" ht="11.25" customHeight="1">
      <c r="A168" s="28">
        <v>2</v>
      </c>
      <c r="B168" s="29"/>
      <c r="C168" s="30" t="s">
        <v>42</v>
      </c>
      <c r="D168" s="70" t="s">
        <v>102</v>
      </c>
      <c r="E168" s="71"/>
      <c r="F168" s="71"/>
      <c r="G168" s="71"/>
      <c r="H168" s="71"/>
      <c r="I168" s="71"/>
      <c r="J168" s="71"/>
      <c r="K168" s="72"/>
      <c r="L168" s="31" t="s">
        <v>62</v>
      </c>
      <c r="M168" s="73" t="s">
        <v>61</v>
      </c>
      <c r="N168" s="74"/>
      <c r="O168" s="75"/>
      <c r="P168" s="83">
        <f>K198/P163</f>
        <v>0.24087700000000012</v>
      </c>
      <c r="Q168" s="84"/>
    </row>
    <row r="169" spans="1:17" s="25" customFormat="1" ht="11.25" customHeight="1">
      <c r="A169" s="78" t="s">
        <v>63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80"/>
    </row>
    <row r="170" spans="1:17" s="25" customFormat="1" ht="11.25" customHeight="1">
      <c r="A170" s="28">
        <v>1</v>
      </c>
      <c r="B170" s="29"/>
      <c r="C170" s="30" t="s">
        <v>42</v>
      </c>
      <c r="D170" s="70" t="s">
        <v>69</v>
      </c>
      <c r="E170" s="71"/>
      <c r="F170" s="71"/>
      <c r="G170" s="71"/>
      <c r="H170" s="71"/>
      <c r="I170" s="71"/>
      <c r="J170" s="71"/>
      <c r="K170" s="72"/>
      <c r="L170" s="31" t="s">
        <v>65</v>
      </c>
      <c r="M170" s="73" t="s">
        <v>61</v>
      </c>
      <c r="N170" s="74"/>
      <c r="O170" s="75"/>
      <c r="P170" s="81">
        <v>12.5</v>
      </c>
      <c r="Q170" s="82"/>
    </row>
    <row r="171" spans="1:17" s="25" customFormat="1" ht="11.25" customHeight="1">
      <c r="A171" s="28">
        <v>2</v>
      </c>
      <c r="B171" s="29"/>
      <c r="C171" s="30" t="s">
        <v>42</v>
      </c>
      <c r="D171" s="70" t="s">
        <v>70</v>
      </c>
      <c r="E171" s="71"/>
      <c r="F171" s="71"/>
      <c r="G171" s="71"/>
      <c r="H171" s="71"/>
      <c r="I171" s="71"/>
      <c r="J171" s="71"/>
      <c r="K171" s="72"/>
      <c r="L171" s="31" t="s">
        <v>65</v>
      </c>
      <c r="M171" s="73" t="s">
        <v>61</v>
      </c>
      <c r="N171" s="74"/>
      <c r="O171" s="75"/>
      <c r="P171" s="76">
        <v>100</v>
      </c>
      <c r="Q171" s="77"/>
    </row>
    <row r="172" spans="1:17" s="25" customFormat="1" ht="11.25" customHeight="1">
      <c r="A172" s="28">
        <v>3</v>
      </c>
      <c r="B172" s="29"/>
      <c r="C172" s="30">
        <v>1517325</v>
      </c>
      <c r="D172" s="70" t="s">
        <v>99</v>
      </c>
      <c r="E172" s="71"/>
      <c r="F172" s="71"/>
      <c r="G172" s="71"/>
      <c r="H172" s="71"/>
      <c r="I172" s="71"/>
      <c r="J172" s="71"/>
      <c r="K172" s="72"/>
      <c r="L172" s="31" t="s">
        <v>65</v>
      </c>
      <c r="M172" s="73" t="s">
        <v>61</v>
      </c>
      <c r="N172" s="74"/>
      <c r="O172" s="75"/>
      <c r="P172" s="76">
        <v>100</v>
      </c>
      <c r="Q172" s="77"/>
    </row>
    <row r="175" spans="1:17" ht="11.25" customHeight="1">
      <c r="A175" s="4" t="s">
        <v>71</v>
      </c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4" t="s">
        <v>31</v>
      </c>
    </row>
    <row r="177" spans="1:17" ht="21.75" customHeight="1">
      <c r="A177" s="126" t="s">
        <v>72</v>
      </c>
      <c r="B177" s="127"/>
      <c r="C177" s="130" t="s">
        <v>73</v>
      </c>
      <c r="D177" s="131"/>
      <c r="E177" s="127"/>
      <c r="F177" s="134" t="s">
        <v>27</v>
      </c>
      <c r="G177" s="136" t="s">
        <v>74</v>
      </c>
      <c r="H177" s="137"/>
      <c r="I177" s="138"/>
      <c r="J177" s="139" t="s">
        <v>75</v>
      </c>
      <c r="K177" s="140"/>
      <c r="L177" s="141"/>
      <c r="M177" s="136" t="s">
        <v>76</v>
      </c>
      <c r="N177" s="137"/>
      <c r="O177" s="138"/>
      <c r="P177" s="130" t="s">
        <v>77</v>
      </c>
      <c r="Q177" s="142"/>
    </row>
    <row r="178" spans="1:17" ht="21.75" customHeight="1" thickBot="1">
      <c r="A178" s="128"/>
      <c r="B178" s="129"/>
      <c r="C178" s="132"/>
      <c r="D178" s="133"/>
      <c r="E178" s="129"/>
      <c r="F178" s="135"/>
      <c r="G178" s="32" t="s">
        <v>33</v>
      </c>
      <c r="H178" s="32" t="s">
        <v>34</v>
      </c>
      <c r="I178" s="33" t="s">
        <v>35</v>
      </c>
      <c r="J178" s="32" t="s">
        <v>33</v>
      </c>
      <c r="K178" s="32" t="s">
        <v>34</v>
      </c>
      <c r="L178" s="33" t="s">
        <v>35</v>
      </c>
      <c r="M178" s="32" t="s">
        <v>33</v>
      </c>
      <c r="N178" s="32" t="s">
        <v>34</v>
      </c>
      <c r="O178" s="33" t="s">
        <v>35</v>
      </c>
      <c r="P178" s="132"/>
      <c r="Q178" s="143"/>
    </row>
    <row r="179" spans="1:17" ht="11.25" customHeight="1" thickBot="1">
      <c r="A179" s="121">
        <v>1</v>
      </c>
      <c r="B179" s="122"/>
      <c r="C179" s="123">
        <v>2</v>
      </c>
      <c r="D179" s="124"/>
      <c r="E179" s="122"/>
      <c r="F179" s="12">
        <v>3</v>
      </c>
      <c r="G179" s="12">
        <v>4</v>
      </c>
      <c r="H179" s="12">
        <v>5</v>
      </c>
      <c r="I179" s="12">
        <v>6</v>
      </c>
      <c r="J179" s="12">
        <v>7</v>
      </c>
      <c r="K179" s="12">
        <v>8</v>
      </c>
      <c r="L179" s="12">
        <v>9</v>
      </c>
      <c r="M179" s="12">
        <v>10</v>
      </c>
      <c r="N179" s="12">
        <v>11</v>
      </c>
      <c r="O179" s="24">
        <v>12</v>
      </c>
      <c r="P179" s="123">
        <v>13</v>
      </c>
      <c r="Q179" s="125"/>
    </row>
    <row r="180" spans="1:17" s="34" customFormat="1" ht="53.25" customHeight="1">
      <c r="A180" s="116" t="s">
        <v>78</v>
      </c>
      <c r="B180" s="117"/>
      <c r="C180" s="118" t="s">
        <v>119</v>
      </c>
      <c r="D180" s="119"/>
      <c r="E180" s="120"/>
      <c r="F180" s="49">
        <v>1517321</v>
      </c>
      <c r="G180" s="35"/>
      <c r="H180" s="35">
        <v>251.731</v>
      </c>
      <c r="I180" s="35">
        <v>251.731</v>
      </c>
      <c r="J180" s="35"/>
      <c r="K180" s="52">
        <f>4100-4000-95</f>
        <v>5</v>
      </c>
      <c r="L180" s="52">
        <f>K180</f>
        <v>5</v>
      </c>
      <c r="M180" s="35"/>
      <c r="N180" s="52">
        <f>498.759+35.308+4000+95</f>
        <v>4629.067</v>
      </c>
      <c r="O180" s="52">
        <f>N180</f>
        <v>4629.067</v>
      </c>
      <c r="P180" s="118"/>
      <c r="Q180" s="120"/>
    </row>
    <row r="181" spans="1:17" s="34" customFormat="1" ht="32.25" customHeight="1">
      <c r="A181" s="65">
        <v>602400</v>
      </c>
      <c r="B181" s="66"/>
      <c r="C181" s="67" t="s">
        <v>79</v>
      </c>
      <c r="D181" s="68"/>
      <c r="E181" s="69"/>
      <c r="F181" s="50"/>
      <c r="G181" s="36" t="s">
        <v>80</v>
      </c>
      <c r="H181" s="37"/>
      <c r="I181" s="37"/>
      <c r="J181" s="36" t="s">
        <v>80</v>
      </c>
      <c r="K181" s="53">
        <f>K180</f>
        <v>5</v>
      </c>
      <c r="L181" s="53">
        <f>L180</f>
        <v>5</v>
      </c>
      <c r="M181" s="36" t="s">
        <v>80</v>
      </c>
      <c r="N181" s="53"/>
      <c r="O181" s="53"/>
      <c r="P181" s="67"/>
      <c r="Q181" s="69"/>
    </row>
    <row r="182" spans="1:17" s="34" customFormat="1" ht="54.75" customHeight="1">
      <c r="A182" s="59" t="s">
        <v>78</v>
      </c>
      <c r="B182" s="60"/>
      <c r="C182" s="61" t="s">
        <v>113</v>
      </c>
      <c r="D182" s="96"/>
      <c r="E182" s="97"/>
      <c r="F182" s="49">
        <v>1517321</v>
      </c>
      <c r="G182" s="35"/>
      <c r="H182" s="15">
        <v>132.667</v>
      </c>
      <c r="I182" s="15">
        <f>H182</f>
        <v>132.667</v>
      </c>
      <c r="J182" s="35"/>
      <c r="K182" s="52">
        <f>1270.7828+1891.543-132.667</f>
        <v>3029.6587999999997</v>
      </c>
      <c r="L182" s="52">
        <f>K182</f>
        <v>3029.6587999999997</v>
      </c>
      <c r="M182" s="35"/>
      <c r="N182" s="52"/>
      <c r="O182" s="52"/>
      <c r="P182" s="64"/>
      <c r="Q182" s="63"/>
    </row>
    <row r="183" spans="1:17" s="34" customFormat="1" ht="32.25" customHeight="1">
      <c r="A183" s="65">
        <v>602400</v>
      </c>
      <c r="B183" s="66"/>
      <c r="C183" s="67" t="s">
        <v>79</v>
      </c>
      <c r="D183" s="68"/>
      <c r="E183" s="69"/>
      <c r="F183" s="50"/>
      <c r="G183" s="36" t="s">
        <v>80</v>
      </c>
      <c r="H183" s="18"/>
      <c r="I183" s="18"/>
      <c r="J183" s="36" t="s">
        <v>80</v>
      </c>
      <c r="K183" s="53">
        <f>K182</f>
        <v>3029.6587999999997</v>
      </c>
      <c r="L183" s="53">
        <f>L182</f>
        <v>3029.6587999999997</v>
      </c>
      <c r="M183" s="36" t="s">
        <v>80</v>
      </c>
      <c r="N183" s="53"/>
      <c r="O183" s="53"/>
      <c r="P183" s="67"/>
      <c r="Q183" s="69"/>
    </row>
    <row r="184" spans="1:17" s="34" customFormat="1" ht="68.25" customHeight="1">
      <c r="A184" s="59" t="s">
        <v>78</v>
      </c>
      <c r="B184" s="60"/>
      <c r="C184" s="61" t="s">
        <v>110</v>
      </c>
      <c r="D184" s="96"/>
      <c r="E184" s="97"/>
      <c r="F184" s="49">
        <v>1517321</v>
      </c>
      <c r="G184" s="35"/>
      <c r="H184" s="15">
        <v>442.663</v>
      </c>
      <c r="I184" s="15">
        <f>H184</f>
        <v>442.663</v>
      </c>
      <c r="J184" s="35"/>
      <c r="K184" s="52">
        <f>800+200</f>
        <v>1000</v>
      </c>
      <c r="L184" s="52">
        <f>K184</f>
        <v>1000</v>
      </c>
      <c r="M184" s="35"/>
      <c r="N184" s="52">
        <f>81186.073-200</f>
        <v>80986.073</v>
      </c>
      <c r="O184" s="52">
        <f>N184</f>
        <v>80986.073</v>
      </c>
      <c r="P184" s="64"/>
      <c r="Q184" s="63"/>
    </row>
    <row r="185" spans="1:17" s="34" customFormat="1" ht="32.25" customHeight="1">
      <c r="A185" s="65">
        <v>602400</v>
      </c>
      <c r="B185" s="66"/>
      <c r="C185" s="67" t="s">
        <v>79</v>
      </c>
      <c r="D185" s="68"/>
      <c r="E185" s="69"/>
      <c r="F185" s="50"/>
      <c r="G185" s="36" t="s">
        <v>80</v>
      </c>
      <c r="H185" s="37"/>
      <c r="I185" s="37"/>
      <c r="J185" s="36" t="s">
        <v>80</v>
      </c>
      <c r="K185" s="53">
        <f>K184</f>
        <v>1000</v>
      </c>
      <c r="L185" s="53">
        <f>L184</f>
        <v>1000</v>
      </c>
      <c r="M185" s="36" t="s">
        <v>80</v>
      </c>
      <c r="N185" s="53"/>
      <c r="O185" s="53"/>
      <c r="P185" s="67"/>
      <c r="Q185" s="69"/>
    </row>
    <row r="186" spans="1:17" s="34" customFormat="1" ht="54.75" customHeight="1">
      <c r="A186" s="59" t="s">
        <v>78</v>
      </c>
      <c r="B186" s="60"/>
      <c r="C186" s="61" t="s">
        <v>111</v>
      </c>
      <c r="D186" s="96"/>
      <c r="E186" s="97"/>
      <c r="F186" s="49">
        <v>1517321</v>
      </c>
      <c r="G186" s="35"/>
      <c r="H186" s="15">
        <v>1432.118</v>
      </c>
      <c r="I186" s="15">
        <f>H186</f>
        <v>1432.118</v>
      </c>
      <c r="J186" s="35"/>
      <c r="K186" s="52">
        <f>3658-857.954</f>
        <v>2800.0460000000003</v>
      </c>
      <c r="L186" s="52">
        <f>K186</f>
        <v>2800.0460000000003</v>
      </c>
      <c r="M186" s="35"/>
      <c r="N186" s="52">
        <f>29395.512+857.954</f>
        <v>30253.466</v>
      </c>
      <c r="O186" s="52">
        <f>N186</f>
        <v>30253.466</v>
      </c>
      <c r="P186" s="64"/>
      <c r="Q186" s="63"/>
    </row>
    <row r="187" spans="1:17" s="34" customFormat="1" ht="32.25" customHeight="1">
      <c r="A187" s="65">
        <v>602400</v>
      </c>
      <c r="B187" s="66"/>
      <c r="C187" s="67" t="s">
        <v>79</v>
      </c>
      <c r="D187" s="68"/>
      <c r="E187" s="69"/>
      <c r="F187" s="50"/>
      <c r="G187" s="36" t="s">
        <v>80</v>
      </c>
      <c r="H187" s="37"/>
      <c r="I187" s="37"/>
      <c r="J187" s="36" t="s">
        <v>80</v>
      </c>
      <c r="K187" s="53">
        <f>K186</f>
        <v>2800.0460000000003</v>
      </c>
      <c r="L187" s="53">
        <f>L186</f>
        <v>2800.0460000000003</v>
      </c>
      <c r="M187" s="36" t="s">
        <v>80</v>
      </c>
      <c r="N187" s="53"/>
      <c r="O187" s="53"/>
      <c r="P187" s="67"/>
      <c r="Q187" s="69"/>
    </row>
    <row r="188" spans="1:17" s="34" customFormat="1" ht="54.75" customHeight="1">
      <c r="A188" s="59" t="s">
        <v>78</v>
      </c>
      <c r="B188" s="60"/>
      <c r="C188" s="61" t="s">
        <v>114</v>
      </c>
      <c r="D188" s="96"/>
      <c r="E188" s="97"/>
      <c r="F188" s="49">
        <v>1517321</v>
      </c>
      <c r="G188" s="35"/>
      <c r="H188" s="15">
        <v>99.973</v>
      </c>
      <c r="I188" s="15">
        <f>H188</f>
        <v>99.973</v>
      </c>
      <c r="J188" s="35"/>
      <c r="K188" s="52">
        <v>500</v>
      </c>
      <c r="L188" s="52">
        <f>K188</f>
        <v>500</v>
      </c>
      <c r="M188" s="35"/>
      <c r="N188" s="52">
        <f>2605.291-98.51</f>
        <v>2506.781</v>
      </c>
      <c r="O188" s="52">
        <f>N188</f>
        <v>2506.781</v>
      </c>
      <c r="P188" s="64"/>
      <c r="Q188" s="63"/>
    </row>
    <row r="189" spans="1:17" s="34" customFormat="1" ht="32.25" customHeight="1">
      <c r="A189" s="65">
        <v>602400</v>
      </c>
      <c r="B189" s="66"/>
      <c r="C189" s="67" t="s">
        <v>79</v>
      </c>
      <c r="D189" s="68"/>
      <c r="E189" s="69"/>
      <c r="F189" s="50"/>
      <c r="G189" s="36" t="s">
        <v>80</v>
      </c>
      <c r="H189" s="18"/>
      <c r="I189" s="18"/>
      <c r="J189" s="36" t="s">
        <v>80</v>
      </c>
      <c r="K189" s="53">
        <f>K188</f>
        <v>500</v>
      </c>
      <c r="L189" s="53">
        <f>L188</f>
        <v>500</v>
      </c>
      <c r="M189" s="36" t="s">
        <v>80</v>
      </c>
      <c r="N189" s="53"/>
      <c r="O189" s="53"/>
      <c r="P189" s="67"/>
      <c r="Q189" s="69"/>
    </row>
    <row r="190" spans="1:17" s="34" customFormat="1" ht="108" customHeight="1">
      <c r="A190" s="59" t="s">
        <v>78</v>
      </c>
      <c r="B190" s="60"/>
      <c r="C190" s="64" t="s">
        <v>112</v>
      </c>
      <c r="D190" s="62"/>
      <c r="E190" s="63"/>
      <c r="F190" s="49">
        <v>1517323</v>
      </c>
      <c r="G190" s="35"/>
      <c r="H190" s="35"/>
      <c r="I190" s="35"/>
      <c r="J190" s="35"/>
      <c r="K190" s="52">
        <f>800+433.887</f>
        <v>1233.887</v>
      </c>
      <c r="L190" s="52">
        <f>K190</f>
        <v>1233.887</v>
      </c>
      <c r="M190" s="35"/>
      <c r="N190" s="52"/>
      <c r="O190" s="52"/>
      <c r="P190" s="64"/>
      <c r="Q190" s="63"/>
    </row>
    <row r="191" spans="1:17" s="34" customFormat="1" ht="36" customHeight="1">
      <c r="A191" s="65">
        <v>602400</v>
      </c>
      <c r="B191" s="66"/>
      <c r="C191" s="67" t="s">
        <v>79</v>
      </c>
      <c r="D191" s="68"/>
      <c r="E191" s="69"/>
      <c r="F191" s="50"/>
      <c r="G191" s="36" t="s">
        <v>80</v>
      </c>
      <c r="H191" s="37"/>
      <c r="I191" s="37"/>
      <c r="J191" s="36" t="s">
        <v>80</v>
      </c>
      <c r="K191" s="53">
        <f>K190</f>
        <v>1233.887</v>
      </c>
      <c r="L191" s="53">
        <f>L190</f>
        <v>1233.887</v>
      </c>
      <c r="M191" s="36" t="s">
        <v>80</v>
      </c>
      <c r="N191" s="53"/>
      <c r="O191" s="53"/>
      <c r="P191" s="67"/>
      <c r="Q191" s="69"/>
    </row>
    <row r="192" spans="1:17" s="34" customFormat="1" ht="57.75" customHeight="1">
      <c r="A192" s="59" t="s">
        <v>78</v>
      </c>
      <c r="B192" s="60"/>
      <c r="C192" s="64" t="s">
        <v>81</v>
      </c>
      <c r="D192" s="62"/>
      <c r="E192" s="63"/>
      <c r="F192" s="49">
        <v>1517324</v>
      </c>
      <c r="G192" s="35"/>
      <c r="H192" s="15">
        <v>429.901</v>
      </c>
      <c r="I192" s="15">
        <f>H192</f>
        <v>429.901</v>
      </c>
      <c r="J192" s="35"/>
      <c r="K192" s="52">
        <f>3000-2600-400</f>
        <v>0</v>
      </c>
      <c r="L192" s="52">
        <f>K192</f>
        <v>0</v>
      </c>
      <c r="M192" s="35"/>
      <c r="N192" s="52">
        <f>12061.183+2600+400</f>
        <v>15061.183</v>
      </c>
      <c r="O192" s="52">
        <f>N192</f>
        <v>15061.183</v>
      </c>
      <c r="P192" s="64"/>
      <c r="Q192" s="63"/>
    </row>
    <row r="193" spans="1:17" s="34" customFormat="1" ht="32.25" customHeight="1">
      <c r="A193" s="65">
        <v>602400</v>
      </c>
      <c r="B193" s="66"/>
      <c r="C193" s="67" t="s">
        <v>79</v>
      </c>
      <c r="D193" s="68"/>
      <c r="E193" s="69"/>
      <c r="F193" s="50"/>
      <c r="G193" s="36" t="s">
        <v>80</v>
      </c>
      <c r="H193" s="18"/>
      <c r="I193" s="18"/>
      <c r="J193" s="36" t="s">
        <v>80</v>
      </c>
      <c r="K193" s="53">
        <f>K192</f>
        <v>0</v>
      </c>
      <c r="L193" s="53">
        <f>L192</f>
        <v>0</v>
      </c>
      <c r="M193" s="36" t="s">
        <v>80</v>
      </c>
      <c r="N193" s="53"/>
      <c r="O193" s="53"/>
      <c r="P193" s="67"/>
      <c r="Q193" s="69"/>
    </row>
    <row r="194" spans="1:17" s="34" customFormat="1" ht="57.75" customHeight="1">
      <c r="A194" s="59" t="s">
        <v>78</v>
      </c>
      <c r="B194" s="60"/>
      <c r="C194" s="61" t="s">
        <v>123</v>
      </c>
      <c r="D194" s="62"/>
      <c r="E194" s="63"/>
      <c r="F194" s="49">
        <v>1517324</v>
      </c>
      <c r="G194" s="35"/>
      <c r="H194" s="15"/>
      <c r="I194" s="15"/>
      <c r="J194" s="35"/>
      <c r="K194" s="52">
        <v>250</v>
      </c>
      <c r="L194" s="52">
        <f>K194</f>
        <v>250</v>
      </c>
      <c r="M194" s="35"/>
      <c r="N194" s="52">
        <v>27950</v>
      </c>
      <c r="O194" s="52">
        <f>N194</f>
        <v>27950</v>
      </c>
      <c r="P194" s="64"/>
      <c r="Q194" s="63"/>
    </row>
    <row r="195" spans="1:17" s="34" customFormat="1" ht="32.25" customHeight="1">
      <c r="A195" s="65">
        <v>602400</v>
      </c>
      <c r="B195" s="66"/>
      <c r="C195" s="67" t="s">
        <v>79</v>
      </c>
      <c r="D195" s="68"/>
      <c r="E195" s="69"/>
      <c r="F195" s="50"/>
      <c r="G195" s="36" t="s">
        <v>80</v>
      </c>
      <c r="H195" s="18"/>
      <c r="I195" s="18"/>
      <c r="J195" s="36" t="s">
        <v>80</v>
      </c>
      <c r="K195" s="53">
        <f>K194</f>
        <v>250</v>
      </c>
      <c r="L195" s="53">
        <f>L194</f>
        <v>250</v>
      </c>
      <c r="M195" s="36" t="s">
        <v>80</v>
      </c>
      <c r="N195" s="53"/>
      <c r="O195" s="53"/>
      <c r="P195" s="67"/>
      <c r="Q195" s="69"/>
    </row>
    <row r="196" spans="1:17" s="34" customFormat="1" ht="54.75" customHeight="1">
      <c r="A196" s="59" t="s">
        <v>78</v>
      </c>
      <c r="B196" s="60"/>
      <c r="C196" s="64" t="s">
        <v>105</v>
      </c>
      <c r="D196" s="62"/>
      <c r="E196" s="63"/>
      <c r="F196" s="49">
        <v>1517325</v>
      </c>
      <c r="G196" s="35"/>
      <c r="H196" s="35"/>
      <c r="I196" s="35"/>
      <c r="J196" s="35"/>
      <c r="K196" s="52">
        <f>600-293.48</f>
        <v>306.52</v>
      </c>
      <c r="L196" s="52">
        <f>K196</f>
        <v>306.52</v>
      </c>
      <c r="M196" s="35"/>
      <c r="N196" s="52">
        <f>100840+293.48</f>
        <v>101133.48</v>
      </c>
      <c r="O196" s="52">
        <f>N196</f>
        <v>101133.48</v>
      </c>
      <c r="P196" s="64"/>
      <c r="Q196" s="63"/>
    </row>
    <row r="197" spans="1:17" s="34" customFormat="1" ht="11.25" customHeight="1">
      <c r="A197" s="111"/>
      <c r="B197" s="112"/>
      <c r="C197" s="67"/>
      <c r="D197" s="68"/>
      <c r="E197" s="69"/>
      <c r="F197" s="50"/>
      <c r="G197" s="36" t="s">
        <v>80</v>
      </c>
      <c r="H197" s="37"/>
      <c r="I197" s="37"/>
      <c r="J197" s="36" t="s">
        <v>80</v>
      </c>
      <c r="K197" s="53">
        <f>K196</f>
        <v>306.52</v>
      </c>
      <c r="L197" s="53">
        <f>L196</f>
        <v>306.52</v>
      </c>
      <c r="M197" s="36" t="s">
        <v>80</v>
      </c>
      <c r="N197" s="53"/>
      <c r="O197" s="53"/>
      <c r="P197" s="67"/>
      <c r="Q197" s="69"/>
    </row>
    <row r="198" spans="1:17" s="34" customFormat="1" ht="59.25" customHeight="1">
      <c r="A198" s="59" t="s">
        <v>78</v>
      </c>
      <c r="B198" s="60"/>
      <c r="C198" s="64" t="s">
        <v>104</v>
      </c>
      <c r="D198" s="62"/>
      <c r="E198" s="63"/>
      <c r="F198" s="49">
        <v>1517325</v>
      </c>
      <c r="G198" s="35"/>
      <c r="H198" s="35">
        <v>4282.896</v>
      </c>
      <c r="I198" s="35">
        <f>H198</f>
        <v>4282.896</v>
      </c>
      <c r="J198" s="35"/>
      <c r="K198" s="52">
        <f>6230+637.52328-4098.949-1082.43528</f>
        <v>1686.1390000000008</v>
      </c>
      <c r="L198" s="52">
        <f>K198</f>
        <v>1686.1390000000008</v>
      </c>
      <c r="M198" s="35"/>
      <c r="N198" s="52">
        <f>34636.729+4098.949+1955.13+1082.43528</f>
        <v>41773.243279999995</v>
      </c>
      <c r="O198" s="52">
        <f>N198</f>
        <v>41773.243279999995</v>
      </c>
      <c r="P198" s="64"/>
      <c r="Q198" s="63"/>
    </row>
    <row r="199" spans="1:17" s="34" customFormat="1" ht="32.25" customHeight="1">
      <c r="A199" s="65">
        <v>602400</v>
      </c>
      <c r="B199" s="66"/>
      <c r="C199" s="67" t="s">
        <v>79</v>
      </c>
      <c r="D199" s="68"/>
      <c r="E199" s="69"/>
      <c r="F199" s="50"/>
      <c r="G199" s="36" t="s">
        <v>80</v>
      </c>
      <c r="H199" s="37"/>
      <c r="I199" s="37"/>
      <c r="J199" s="36" t="s">
        <v>80</v>
      </c>
      <c r="K199" s="53">
        <f>K198</f>
        <v>1686.1390000000008</v>
      </c>
      <c r="L199" s="53">
        <f>L198</f>
        <v>1686.1390000000008</v>
      </c>
      <c r="M199" s="36" t="s">
        <v>80</v>
      </c>
      <c r="N199" s="53"/>
      <c r="O199" s="53"/>
      <c r="P199" s="67"/>
      <c r="Q199" s="69"/>
    </row>
    <row r="200" spans="1:17" ht="11.25" customHeight="1">
      <c r="A200" s="113" t="s">
        <v>82</v>
      </c>
      <c r="B200" s="114"/>
      <c r="C200" s="114"/>
      <c r="D200" s="114"/>
      <c r="E200" s="115"/>
      <c r="F200" s="19"/>
      <c r="G200" s="19"/>
      <c r="H200" s="22">
        <f>H180+H184+H186+H182+H198+H190+H192+H196+H188+H194</f>
        <v>7071.948999999999</v>
      </c>
      <c r="I200" s="22">
        <f>I180+I184+I186+I182+I198+I190+I192+I196+I188+I194</f>
        <v>7071.948999999999</v>
      </c>
      <c r="J200" s="19"/>
      <c r="K200" s="54">
        <f>K180+K184+K186+K182+K198+K190+K192+K196+K188+K194</f>
        <v>10811.250800000002</v>
      </c>
      <c r="L200" s="54">
        <f>L180+L184+L186+L182+L198+L190+L192+L196+L188+L194</f>
        <v>10811.250800000002</v>
      </c>
      <c r="M200" s="19"/>
      <c r="N200" s="54">
        <f>N180+N184+N186+N182+N198+N190+N192+N196+N188+N194</f>
        <v>304293.29328</v>
      </c>
      <c r="O200" s="54">
        <f>O180+O184+O186+O182+O198+O190+O192+O196+O188+O194</f>
        <v>304293.29328</v>
      </c>
      <c r="P200" s="85"/>
      <c r="Q200" s="87"/>
    </row>
    <row r="202" spans="1:17" ht="11.25" customHeight="1">
      <c r="A202" s="1" t="s">
        <v>83</v>
      </c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ht="11.25" customHeight="1">
      <c r="A203" s="1" t="s">
        <v>84</v>
      </c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ht="11.25" customHeight="1">
      <c r="A204" s="1" t="s">
        <v>85</v>
      </c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6" spans="1:17" ht="12.75" customHeight="1">
      <c r="A206"/>
      <c r="B206" s="58" t="s">
        <v>117</v>
      </c>
      <c r="C206" s="55"/>
      <c r="D206" s="55"/>
      <c r="E206" s="55"/>
      <c r="F206"/>
      <c r="G206" s="9"/>
      <c r="H206"/>
      <c r="I206"/>
      <c r="J206"/>
      <c r="K206"/>
      <c r="L206"/>
      <c r="M206" s="109" t="s">
        <v>118</v>
      </c>
      <c r="N206" s="109"/>
      <c r="O206" s="109"/>
      <c r="P206"/>
      <c r="Q206"/>
    </row>
    <row r="207" spans="1:17" ht="11.25" customHeight="1">
      <c r="A207"/>
      <c r="B207"/>
      <c r="C207"/>
      <c r="D207"/>
      <c r="E207"/>
      <c r="F207"/>
      <c r="G207" s="107" t="s">
        <v>86</v>
      </c>
      <c r="H207" s="107"/>
      <c r="I207" s="107"/>
      <c r="J207"/>
      <c r="K207"/>
      <c r="L207"/>
      <c r="M207" s="5"/>
      <c r="N207" s="5" t="s">
        <v>87</v>
      </c>
      <c r="O207" s="5"/>
      <c r="P207"/>
      <c r="Q207"/>
    </row>
    <row r="208" spans="1:17" ht="12.75" customHeight="1">
      <c r="A208"/>
      <c r="B208" s="38" t="s">
        <v>88</v>
      </c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10" spans="1:17" ht="34.5" customHeight="1">
      <c r="A210"/>
      <c r="B210" s="106" t="s">
        <v>116</v>
      </c>
      <c r="C210" s="106"/>
      <c r="D210" s="106"/>
      <c r="E210" s="106"/>
      <c r="F210"/>
      <c r="G210" s="9"/>
      <c r="H210"/>
      <c r="I210"/>
      <c r="J210"/>
      <c r="K210"/>
      <c r="L210"/>
      <c r="M210"/>
      <c r="N210" s="56" t="s">
        <v>115</v>
      </c>
      <c r="O210" s="56"/>
      <c r="P210"/>
      <c r="Q210"/>
    </row>
    <row r="211" spans="1:17" ht="11.25" customHeight="1">
      <c r="A211"/>
      <c r="B211"/>
      <c r="C211"/>
      <c r="D211"/>
      <c r="E211"/>
      <c r="F211"/>
      <c r="G211" s="107" t="s">
        <v>86</v>
      </c>
      <c r="H211" s="107"/>
      <c r="I211" s="107"/>
      <c r="J211"/>
      <c r="K211"/>
      <c r="L211"/>
      <c r="M211" s="5"/>
      <c r="N211" s="5" t="s">
        <v>87</v>
      </c>
      <c r="O211" s="5"/>
      <c r="P211"/>
      <c r="Q211"/>
    </row>
    <row r="213" ht="11.25" customHeight="1" hidden="1"/>
    <row r="214" spans="2:7" s="39" customFormat="1" ht="8.25" customHeight="1" hidden="1">
      <c r="B214" s="108">
        <v>41271134</v>
      </c>
      <c r="C214" s="108"/>
      <c r="D214" s="108"/>
      <c r="F214" s="110" t="s">
        <v>89</v>
      </c>
      <c r="G214" s="110"/>
    </row>
    <row r="215" spans="1:17" ht="11.25" customHeight="1" hidden="1">
      <c r="A215"/>
      <c r="B215" s="40">
        <v>1</v>
      </c>
      <c r="C215" s="105" t="s">
        <v>90</v>
      </c>
      <c r="D215" s="105"/>
      <c r="E215" s="105"/>
      <c r="F215" s="105"/>
      <c r="G215" s="105"/>
      <c r="H215" s="105"/>
      <c r="I215" s="105"/>
      <c r="J215" s="105"/>
      <c r="K215" s="105"/>
      <c r="L215" s="105"/>
      <c r="M215"/>
      <c r="N215"/>
      <c r="O215"/>
      <c r="P215"/>
      <c r="Q215"/>
    </row>
    <row r="216" spans="1:17" ht="11.25" customHeight="1" hidden="1">
      <c r="A216"/>
      <c r="B216" s="40">
        <v>2</v>
      </c>
      <c r="C216" s="105" t="s">
        <v>91</v>
      </c>
      <c r="D216" s="105"/>
      <c r="E216" s="105"/>
      <c r="F216" s="105"/>
      <c r="G216" s="105"/>
      <c r="H216" s="105"/>
      <c r="I216" s="105"/>
      <c r="J216" s="105"/>
      <c r="K216" s="105"/>
      <c r="L216" s="105"/>
      <c r="M216"/>
      <c r="N216"/>
      <c r="O216"/>
      <c r="P216"/>
      <c r="Q216"/>
    </row>
    <row r="217" spans="1:17" ht="11.25" customHeight="1" hidden="1">
      <c r="A217"/>
      <c r="B217" s="40">
        <v>3</v>
      </c>
      <c r="C217" s="105" t="s">
        <v>92</v>
      </c>
      <c r="D217" s="105"/>
      <c r="E217" s="105"/>
      <c r="F217" s="105"/>
      <c r="G217" s="105"/>
      <c r="H217" s="105"/>
      <c r="I217" s="105"/>
      <c r="J217" s="105"/>
      <c r="K217" s="105"/>
      <c r="L217" s="105"/>
      <c r="M217"/>
      <c r="N217"/>
      <c r="O217"/>
      <c r="P217"/>
      <c r="Q217"/>
    </row>
    <row r="218" ht="11.25" customHeight="1" hidden="1"/>
  </sheetData>
  <sheetProtection/>
  <mergeCells count="457">
    <mergeCell ref="P188:Q188"/>
    <mergeCell ref="A189:B189"/>
    <mergeCell ref="C189:E189"/>
    <mergeCell ref="P189:Q189"/>
    <mergeCell ref="A198:B198"/>
    <mergeCell ref="C198:E198"/>
    <mergeCell ref="P198:Q198"/>
    <mergeCell ref="P193:Q193"/>
    <mergeCell ref="A196:B196"/>
    <mergeCell ref="A188:B188"/>
    <mergeCell ref="A114:Q114"/>
    <mergeCell ref="D115:K115"/>
    <mergeCell ref="M115:O115"/>
    <mergeCell ref="P115:Q115"/>
    <mergeCell ref="D116:K116"/>
    <mergeCell ref="M116:O116"/>
    <mergeCell ref="P116:Q116"/>
    <mergeCell ref="A111:Q111"/>
    <mergeCell ref="D112:K112"/>
    <mergeCell ref="M112:O112"/>
    <mergeCell ref="P112:Q112"/>
    <mergeCell ref="D113:K113"/>
    <mergeCell ref="M113:O113"/>
    <mergeCell ref="P113:Q113"/>
    <mergeCell ref="D108:K108"/>
    <mergeCell ref="M108:O108"/>
    <mergeCell ref="P108:Q108"/>
    <mergeCell ref="A109:Q109"/>
    <mergeCell ref="D110:K110"/>
    <mergeCell ref="M110:O110"/>
    <mergeCell ref="P110:Q110"/>
    <mergeCell ref="A105:B105"/>
    <mergeCell ref="D105:Q105"/>
    <mergeCell ref="A106:Q106"/>
    <mergeCell ref="D107:K107"/>
    <mergeCell ref="M107:O107"/>
    <mergeCell ref="P107:Q107"/>
    <mergeCell ref="E49:K49"/>
    <mergeCell ref="L49:M49"/>
    <mergeCell ref="N49:O49"/>
    <mergeCell ref="P49:Q49"/>
    <mergeCell ref="A66:J66"/>
    <mergeCell ref="L66:M66"/>
    <mergeCell ref="N66:O66"/>
    <mergeCell ref="P66:Q66"/>
    <mergeCell ref="A51:B51"/>
    <mergeCell ref="E51:K51"/>
    <mergeCell ref="L51:M51"/>
    <mergeCell ref="N51:O51"/>
    <mergeCell ref="P51:Q51"/>
    <mergeCell ref="A65:J65"/>
    <mergeCell ref="L65:M65"/>
    <mergeCell ref="N65:O65"/>
    <mergeCell ref="P65:Q65"/>
    <mergeCell ref="A52:B52"/>
    <mergeCell ref="E52:K52"/>
    <mergeCell ref="L52:M52"/>
    <mergeCell ref="E41:Q41"/>
    <mergeCell ref="A50:B50"/>
    <mergeCell ref="E50:K50"/>
    <mergeCell ref="L50:M50"/>
    <mergeCell ref="N50:O50"/>
    <mergeCell ref="P50:Q50"/>
    <mergeCell ref="N44:O45"/>
    <mergeCell ref="A46:B46"/>
    <mergeCell ref="E46:K46"/>
    <mergeCell ref="A49:B49"/>
    <mergeCell ref="D91:K91"/>
    <mergeCell ref="M91:O91"/>
    <mergeCell ref="P91:Q91"/>
    <mergeCell ref="D104:K104"/>
    <mergeCell ref="M104:O104"/>
    <mergeCell ref="P104:Q104"/>
    <mergeCell ref="A101:Q101"/>
    <mergeCell ref="D102:K102"/>
    <mergeCell ref="M102:O102"/>
    <mergeCell ref="P102:Q102"/>
    <mergeCell ref="D103:K103"/>
    <mergeCell ref="M103:O103"/>
    <mergeCell ref="P103:Q103"/>
    <mergeCell ref="A98:Q98"/>
    <mergeCell ref="D99:K99"/>
    <mergeCell ref="M99:O99"/>
    <mergeCell ref="P99:Q99"/>
    <mergeCell ref="D100:K100"/>
    <mergeCell ref="M100:O100"/>
    <mergeCell ref="P100:Q100"/>
    <mergeCell ref="D95:K95"/>
    <mergeCell ref="M95:O95"/>
    <mergeCell ref="P95:Q95"/>
    <mergeCell ref="A96:Q96"/>
    <mergeCell ref="D97:K97"/>
    <mergeCell ref="M97:O97"/>
    <mergeCell ref="P97:Q97"/>
    <mergeCell ref="A92:B92"/>
    <mergeCell ref="D92:Q92"/>
    <mergeCell ref="A93:Q93"/>
    <mergeCell ref="D94:K94"/>
    <mergeCell ref="M94:O94"/>
    <mergeCell ref="P94:Q94"/>
    <mergeCell ref="M6:Q6"/>
    <mergeCell ref="M7:Q7"/>
    <mergeCell ref="M9:Q9"/>
    <mergeCell ref="M10:Q10"/>
    <mergeCell ref="A13:Q13"/>
    <mergeCell ref="A14:Q14"/>
    <mergeCell ref="M11:Q12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B27:Q27"/>
    <mergeCell ref="B29:Q29"/>
    <mergeCell ref="B31:Q31"/>
    <mergeCell ref="B33:Q33"/>
    <mergeCell ref="B34:Q34"/>
    <mergeCell ref="P44:Q45"/>
    <mergeCell ref="A40:B40"/>
    <mergeCell ref="A37:B37"/>
    <mergeCell ref="E37:Q37"/>
    <mergeCell ref="A41:B41"/>
    <mergeCell ref="L46:M46"/>
    <mergeCell ref="N46:O46"/>
    <mergeCell ref="P46:Q46"/>
    <mergeCell ref="A44:B45"/>
    <mergeCell ref="C44:C45"/>
    <mergeCell ref="D44:D45"/>
    <mergeCell ref="E44:K45"/>
    <mergeCell ref="L44:M45"/>
    <mergeCell ref="A47:B47"/>
    <mergeCell ref="E47:K47"/>
    <mergeCell ref="L47:M47"/>
    <mergeCell ref="N47:O47"/>
    <mergeCell ref="P47:Q47"/>
    <mergeCell ref="A48:B48"/>
    <mergeCell ref="E48:K48"/>
    <mergeCell ref="L48:M48"/>
    <mergeCell ref="N48:O48"/>
    <mergeCell ref="P48:Q48"/>
    <mergeCell ref="N52:O52"/>
    <mergeCell ref="P52:Q52"/>
    <mergeCell ref="A53:B53"/>
    <mergeCell ref="E53:K53"/>
    <mergeCell ref="L53:M53"/>
    <mergeCell ref="N53:O53"/>
    <mergeCell ref="P53:Q53"/>
    <mergeCell ref="A54:B54"/>
    <mergeCell ref="E54:K54"/>
    <mergeCell ref="L54:M54"/>
    <mergeCell ref="N54:O54"/>
    <mergeCell ref="P54:Q54"/>
    <mergeCell ref="A55:B55"/>
    <mergeCell ref="E55:K55"/>
    <mergeCell ref="L55:M55"/>
    <mergeCell ref="N55:O55"/>
    <mergeCell ref="P55:Q55"/>
    <mergeCell ref="A56:B56"/>
    <mergeCell ref="E56:K56"/>
    <mergeCell ref="L56:M56"/>
    <mergeCell ref="N56:O56"/>
    <mergeCell ref="P56:Q56"/>
    <mergeCell ref="A57:K57"/>
    <mergeCell ref="L57:M57"/>
    <mergeCell ref="N57:O57"/>
    <mergeCell ref="P57:Q57"/>
    <mergeCell ref="A61:J61"/>
    <mergeCell ref="L61:M61"/>
    <mergeCell ref="N61:O61"/>
    <mergeCell ref="P61:Q61"/>
    <mergeCell ref="A62:J62"/>
    <mergeCell ref="L62:M62"/>
    <mergeCell ref="N62:O62"/>
    <mergeCell ref="P62:Q62"/>
    <mergeCell ref="A63:J63"/>
    <mergeCell ref="L63:M63"/>
    <mergeCell ref="N63:O63"/>
    <mergeCell ref="P63:Q63"/>
    <mergeCell ref="A64:J64"/>
    <mergeCell ref="L64:M64"/>
    <mergeCell ref="N64:O64"/>
    <mergeCell ref="P64:Q64"/>
    <mergeCell ref="A67:J67"/>
    <mergeCell ref="L67:M67"/>
    <mergeCell ref="N67:O67"/>
    <mergeCell ref="P67:Q67"/>
    <mergeCell ref="A68:J68"/>
    <mergeCell ref="L68:M68"/>
    <mergeCell ref="N68:O68"/>
    <mergeCell ref="P68:Q68"/>
    <mergeCell ref="A69:J69"/>
    <mergeCell ref="L69:M69"/>
    <mergeCell ref="N69:O69"/>
    <mergeCell ref="P69:Q69"/>
    <mergeCell ref="A70:J70"/>
    <mergeCell ref="L70:M70"/>
    <mergeCell ref="N70:O70"/>
    <mergeCell ref="P70:Q70"/>
    <mergeCell ref="A71:K71"/>
    <mergeCell ref="L71:M71"/>
    <mergeCell ref="N71:O71"/>
    <mergeCell ref="P71:Q71"/>
    <mergeCell ref="A74:B75"/>
    <mergeCell ref="C74:C75"/>
    <mergeCell ref="D74:K75"/>
    <mergeCell ref="L74:L75"/>
    <mergeCell ref="M74:O75"/>
    <mergeCell ref="P74:Q75"/>
    <mergeCell ref="A76:B76"/>
    <mergeCell ref="D76:K76"/>
    <mergeCell ref="M76:O76"/>
    <mergeCell ref="P76:Q76"/>
    <mergeCell ref="A77:B77"/>
    <mergeCell ref="D77:Q77"/>
    <mergeCell ref="A78:B78"/>
    <mergeCell ref="D78:Q78"/>
    <mergeCell ref="A79:Q79"/>
    <mergeCell ref="D80:K80"/>
    <mergeCell ref="M80:O80"/>
    <mergeCell ref="P80:Q80"/>
    <mergeCell ref="D81:K81"/>
    <mergeCell ref="M81:O81"/>
    <mergeCell ref="P81:Q81"/>
    <mergeCell ref="A82:Q82"/>
    <mergeCell ref="D83:K83"/>
    <mergeCell ref="M83:O83"/>
    <mergeCell ref="P83:Q83"/>
    <mergeCell ref="D89:K89"/>
    <mergeCell ref="M89:O89"/>
    <mergeCell ref="P89:Q89"/>
    <mergeCell ref="A84:Q84"/>
    <mergeCell ref="D85:K85"/>
    <mergeCell ref="M85:O85"/>
    <mergeCell ref="P85:Q85"/>
    <mergeCell ref="D86:K86"/>
    <mergeCell ref="M86:O86"/>
    <mergeCell ref="P86:Q86"/>
    <mergeCell ref="A132:B132"/>
    <mergeCell ref="D132:Q132"/>
    <mergeCell ref="A133:B133"/>
    <mergeCell ref="D133:Q133"/>
    <mergeCell ref="A134:Q134"/>
    <mergeCell ref="D135:K135"/>
    <mergeCell ref="M135:O135"/>
    <mergeCell ref="P135:Q135"/>
    <mergeCell ref="D136:K136"/>
    <mergeCell ref="M136:O136"/>
    <mergeCell ref="P136:Q136"/>
    <mergeCell ref="A137:Q137"/>
    <mergeCell ref="D138:K138"/>
    <mergeCell ref="M138:O138"/>
    <mergeCell ref="P138:Q138"/>
    <mergeCell ref="A139:Q139"/>
    <mergeCell ref="D140:K140"/>
    <mergeCell ref="M140:O140"/>
    <mergeCell ref="P140:Q140"/>
    <mergeCell ref="D141:K141"/>
    <mergeCell ref="M141:O141"/>
    <mergeCell ref="P141:Q141"/>
    <mergeCell ref="A142:Q142"/>
    <mergeCell ref="D143:K143"/>
    <mergeCell ref="M143:O143"/>
    <mergeCell ref="P143:Q143"/>
    <mergeCell ref="D144:K144"/>
    <mergeCell ref="M144:O144"/>
    <mergeCell ref="P144:Q144"/>
    <mergeCell ref="A146:B146"/>
    <mergeCell ref="D146:Q146"/>
    <mergeCell ref="A147:B147"/>
    <mergeCell ref="D147:Q147"/>
    <mergeCell ref="A148:Q148"/>
    <mergeCell ref="D149:K149"/>
    <mergeCell ref="M149:O149"/>
    <mergeCell ref="P149:Q149"/>
    <mergeCell ref="D150:K150"/>
    <mergeCell ref="M150:O150"/>
    <mergeCell ref="P150:Q150"/>
    <mergeCell ref="A151:Q151"/>
    <mergeCell ref="D152:K152"/>
    <mergeCell ref="M152:O152"/>
    <mergeCell ref="P152:Q152"/>
    <mergeCell ref="A153:Q153"/>
    <mergeCell ref="D154:K154"/>
    <mergeCell ref="M154:O154"/>
    <mergeCell ref="P154:Q154"/>
    <mergeCell ref="D155:K155"/>
    <mergeCell ref="M155:O155"/>
    <mergeCell ref="P155:Q155"/>
    <mergeCell ref="A156:Q156"/>
    <mergeCell ref="D157:K157"/>
    <mergeCell ref="M157:O157"/>
    <mergeCell ref="P157:Q157"/>
    <mergeCell ref="D158:K158"/>
    <mergeCell ref="M158:O158"/>
    <mergeCell ref="P158:Q158"/>
    <mergeCell ref="A160:B160"/>
    <mergeCell ref="D160:Q160"/>
    <mergeCell ref="A161:Q161"/>
    <mergeCell ref="D162:K162"/>
    <mergeCell ref="M162:O162"/>
    <mergeCell ref="P162:Q162"/>
    <mergeCell ref="D163:K163"/>
    <mergeCell ref="M163:O163"/>
    <mergeCell ref="P163:Q163"/>
    <mergeCell ref="A164:Q164"/>
    <mergeCell ref="D165:K165"/>
    <mergeCell ref="M165:O165"/>
    <mergeCell ref="P165:Q165"/>
    <mergeCell ref="A166:Q166"/>
    <mergeCell ref="D167:K167"/>
    <mergeCell ref="M167:O167"/>
    <mergeCell ref="P167:Q167"/>
    <mergeCell ref="D168:K168"/>
    <mergeCell ref="M168:O168"/>
    <mergeCell ref="P168:Q168"/>
    <mergeCell ref="D170:K170"/>
    <mergeCell ref="M170:O170"/>
    <mergeCell ref="P170:Q170"/>
    <mergeCell ref="D171:K171"/>
    <mergeCell ref="M171:O171"/>
    <mergeCell ref="P171:Q171"/>
    <mergeCell ref="A179:B179"/>
    <mergeCell ref="C179:E179"/>
    <mergeCell ref="P179:Q179"/>
    <mergeCell ref="A177:B178"/>
    <mergeCell ref="C177:E178"/>
    <mergeCell ref="F177:F178"/>
    <mergeCell ref="G177:I177"/>
    <mergeCell ref="J177:L177"/>
    <mergeCell ref="M177:O177"/>
    <mergeCell ref="P177:Q178"/>
    <mergeCell ref="A180:B180"/>
    <mergeCell ref="C180:E180"/>
    <mergeCell ref="P180:Q180"/>
    <mergeCell ref="A181:B181"/>
    <mergeCell ref="C181:E181"/>
    <mergeCell ref="P181:Q181"/>
    <mergeCell ref="A184:B184"/>
    <mergeCell ref="C184:E184"/>
    <mergeCell ref="P184:Q184"/>
    <mergeCell ref="A185:B185"/>
    <mergeCell ref="C185:E185"/>
    <mergeCell ref="P185:Q185"/>
    <mergeCell ref="C188:E188"/>
    <mergeCell ref="C187:E187"/>
    <mergeCell ref="P187:Q187"/>
    <mergeCell ref="A199:B199"/>
    <mergeCell ref="C199:E199"/>
    <mergeCell ref="P199:Q199"/>
    <mergeCell ref="A192:B192"/>
    <mergeCell ref="C192:E192"/>
    <mergeCell ref="P192:Q192"/>
    <mergeCell ref="A193:B193"/>
    <mergeCell ref="C193:E193"/>
    <mergeCell ref="C196:E196"/>
    <mergeCell ref="P196:Q196"/>
    <mergeCell ref="F214:G214"/>
    <mergeCell ref="A197:B197"/>
    <mergeCell ref="C197:E197"/>
    <mergeCell ref="P197:Q197"/>
    <mergeCell ref="A200:E200"/>
    <mergeCell ref="P200:Q200"/>
    <mergeCell ref="G207:I207"/>
    <mergeCell ref="M206:O206"/>
    <mergeCell ref="C216:L216"/>
    <mergeCell ref="C217:L217"/>
    <mergeCell ref="D90:K90"/>
    <mergeCell ref="M90:O90"/>
    <mergeCell ref="P90:Q90"/>
    <mergeCell ref="D145:K145"/>
    <mergeCell ref="M145:O145"/>
    <mergeCell ref="P145:Q145"/>
    <mergeCell ref="D159:K159"/>
    <mergeCell ref="P172:Q172"/>
    <mergeCell ref="C190:E190"/>
    <mergeCell ref="P190:Q190"/>
    <mergeCell ref="A169:Q169"/>
    <mergeCell ref="C183:E183"/>
    <mergeCell ref="P183:Q183"/>
    <mergeCell ref="A186:B186"/>
    <mergeCell ref="C186:E186"/>
    <mergeCell ref="P186:Q186"/>
    <mergeCell ref="A187:B187"/>
    <mergeCell ref="C215:L215"/>
    <mergeCell ref="B210:E210"/>
    <mergeCell ref="G211:I211"/>
    <mergeCell ref="B214:D214"/>
    <mergeCell ref="E40:Q40"/>
    <mergeCell ref="A191:B191"/>
    <mergeCell ref="C191:E191"/>
    <mergeCell ref="P191:Q191"/>
    <mergeCell ref="A190:B190"/>
    <mergeCell ref="A183:B183"/>
    <mergeCell ref="A182:B182"/>
    <mergeCell ref="C182:E182"/>
    <mergeCell ref="P182:Q182"/>
    <mergeCell ref="A118:B118"/>
    <mergeCell ref="D118:Q118"/>
    <mergeCell ref="A119:B119"/>
    <mergeCell ref="M159:O159"/>
    <mergeCell ref="P159:Q159"/>
    <mergeCell ref="D172:K172"/>
    <mergeCell ref="M172:O172"/>
    <mergeCell ref="M122:O122"/>
    <mergeCell ref="P122:Q122"/>
    <mergeCell ref="A38:B38"/>
    <mergeCell ref="E38:Q38"/>
    <mergeCell ref="A39:B39"/>
    <mergeCell ref="E39:Q39"/>
    <mergeCell ref="A87:Q87"/>
    <mergeCell ref="D88:K88"/>
    <mergeCell ref="M88:O88"/>
    <mergeCell ref="P88:Q88"/>
    <mergeCell ref="M126:O126"/>
    <mergeCell ref="P126:Q126"/>
    <mergeCell ref="D127:K127"/>
    <mergeCell ref="M127:O127"/>
    <mergeCell ref="D119:Q119"/>
    <mergeCell ref="A120:Q120"/>
    <mergeCell ref="D121:K121"/>
    <mergeCell ref="M121:O121"/>
    <mergeCell ref="P121:Q121"/>
    <mergeCell ref="D122:K122"/>
    <mergeCell ref="P127:Q127"/>
    <mergeCell ref="D117:K117"/>
    <mergeCell ref="M117:O117"/>
    <mergeCell ref="P117:Q117"/>
    <mergeCell ref="A123:Q123"/>
    <mergeCell ref="D124:K124"/>
    <mergeCell ref="M124:O124"/>
    <mergeCell ref="P124:Q124"/>
    <mergeCell ref="A125:Q125"/>
    <mergeCell ref="D126:K126"/>
    <mergeCell ref="D131:K131"/>
    <mergeCell ref="M131:O131"/>
    <mergeCell ref="P131:Q131"/>
    <mergeCell ref="A128:Q128"/>
    <mergeCell ref="D129:K129"/>
    <mergeCell ref="M129:O129"/>
    <mergeCell ref="P129:Q129"/>
    <mergeCell ref="D130:K130"/>
    <mergeCell ref="M130:O130"/>
    <mergeCell ref="P130:Q130"/>
    <mergeCell ref="A194:B194"/>
    <mergeCell ref="C194:E194"/>
    <mergeCell ref="P194:Q194"/>
    <mergeCell ref="A195:B195"/>
    <mergeCell ref="C195:E195"/>
    <mergeCell ref="P195:Q195"/>
  </mergeCells>
  <printOptions/>
  <pageMargins left="0.3937007874015748" right="0.3937007874015748" top="0.5905511811023623" bottom="0.1968503937007874" header="0.3937007874015748" footer="0.3937007874015748"/>
  <pageSetup fitToHeight="0" fitToWidth="1" horizontalDpi="600" verticalDpi="600" orientation="landscape" pageOrder="overThenDown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2018-11-16T14:34:09Z</cp:lastPrinted>
  <dcterms:created xsi:type="dcterms:W3CDTF">2018-02-14T10:26:39Z</dcterms:created>
  <dcterms:modified xsi:type="dcterms:W3CDTF">2018-11-22T09:04:18Z</dcterms:modified>
  <cp:category/>
  <cp:version/>
  <cp:contentType/>
  <cp:contentStatus/>
  <cp:revision>1</cp:revision>
</cp:coreProperties>
</file>