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50" activeTab="0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<sst xmlns="http://schemas.openxmlformats.org/spreadsheetml/2006/main" count="785" uniqueCount="132">
  <si>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</si>
  <si>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</si>
  <si>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</si>
  <si>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</si>
  <si>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</si>
  <si>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</si>
  <si>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</si>
  <si>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</si>
  <si>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</si>
  <si>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</si>
  <si>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</si>
  <si>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</si>
  <si>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</si>
  <si>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</si>
  <si>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1517320  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</si>
  <si>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</si>
  <si>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</si>
  <si>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</si>
  <si>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</si>
  <si>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</si>
  <si>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</si>
  <si>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</si>
  <si>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</si>
  <si>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</si>
  <si>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</si>
  <si>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</si>
  <si>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</si>
  <si>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</si>
  <si>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</si>
  <si>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</si>
  <si>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</si>
  <si>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</si>
  <si>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</si>
  <si>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</si>
  <si>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</si>
  <si>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</si>
  <si>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1517321  </t>
  </si>
  <si>
    <t>Будівництво освітніх установ та закладів</t>
  </si>
  <si>
    <t>Забезпечення будівництва (придбання) об'єктів</t>
  </si>
  <si>
    <t xml:space="preserve">1517324  </t>
  </si>
  <si>
    <t>Будівництво установ та закладів культури</t>
  </si>
  <si>
    <t>Забезпечення реконструкції об'єктів</t>
  </si>
  <si>
    <t xml:space="preserve">1517325  </t>
  </si>
  <si>
    <t>Будівництво споруд, установ та закладів фізичної культури і спорту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</si>
  <si>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</si>
  <si>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</si>
  <si>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</si>
  <si>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</si>
  <si>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</si>
  <si>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</si>
  <si>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</si>
  <si>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</si>
  <si>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</si>
  <si>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</si>
  <si>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</si>
  <si>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</si>
  <si>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м²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</si>
  <si>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</si>
  <si>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</si>
  <si>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</si>
  <si>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</si>
  <si>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розрахунок</t>
  </si>
  <si>
    <t>тис.грн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</si>
  <si>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</si>
  <si>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</si>
  <si>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</si>
  <si>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</si>
  <si>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 xml:space="preserve">обсяг реконструкції обєктів, у т.ч.: </t>
  </si>
  <si>
    <t>кількість обєктів, які планується реконструювати</t>
  </si>
  <si>
    <t>рівень готовності об'єктів реконструкції</t>
  </si>
  <si>
    <t>Динаміка обсягу реконструкції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</si>
  <si>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</si>
  <si>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</si>
  <si>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</si>
  <si>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</si>
  <si>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</si>
  <si>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</si>
  <si>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</si>
  <si>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</si>
  <si>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</si>
  <si>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</si>
  <si>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 xml:space="preserve"> Реконструкція нежитлових приміщень по вул.Спаській, 23/1 в м.Миколаєві під дитячу художню школу,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</si>
  <si>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</si>
  <si>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</si>
  <si>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</si>
  <si>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</si>
  <si>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</si>
  <si>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</si>
  <si>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</si>
  <si>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12:26:04</t>
  </si>
  <si>
    <t>Паспорт бюджетної програми 000000064 от 29.01.2018 0:00:00</t>
  </si>
  <si>
    <t>Паспорт бюджетної програми 000000065 от 19.01.2018 14:04:23</t>
  </si>
  <si>
    <t>Паспорт бюджетної програми 000000084 от 22.01.2018 13:48:05</t>
  </si>
  <si>
    <t>Будівництво об'єктів соціально-культурного призначення</t>
  </si>
  <si>
    <t>середні витрати на будівництво (придбання) одного м²:</t>
  </si>
  <si>
    <t>середні витрати на будівництво (придбання) одного об'єкта: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</si>
  <si>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</si>
  <si>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</si>
  <si>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</si>
  <si>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Динаміка кількості об'єктів реконструкції порівняно з попереднім роком</t>
  </si>
  <si>
    <t>середні витрати на реконструкцію одного об'єкта:</t>
  </si>
  <si>
    <t>середні витрати на будівництво одного об'єкта:</t>
  </si>
  <si>
    <t>середні витрати на реконструкцію (придбання) одного м²:</t>
  </si>
  <si>
    <t xml:space="preserve">0443    </t>
  </si>
  <si>
    <t xml:space="preserve"> Реконструкція існуючого футбольного поля Центрального міського стадіону по вул.Спортивній,1/1 в м.Миколаєві, у т.ч. проектні роботи та експертиза</t>
  </si>
  <si>
    <t xml:space="preserve"> Нове будівництво Центру легкої атлетики та ігрових видів спорту   за адресою:  вул.Спортивна, 1/1 в м.Миколаєві,  в т.ч. проектно-вишукувальні роботи та експертиза</t>
  </si>
  <si>
    <t>Загальна площа об'єктів, які планується побудувати:</t>
  </si>
  <si>
    <t>Загальна площа об'єктів, які планується реконструювати:</t>
  </si>
  <si>
    <t>кількість об'єктів, які планується реконструювати</t>
  </si>
  <si>
    <t>Будівництво установ та закладів соціальної сфери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</si>
  <si>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</si>
  <si>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Прибудова ЗОШ №22 по вул. Робочій,8 в м.Миколаєві (нове будівництво) Коригування, в тому числі проектно-вишукувальні роботи та експертиза</t>
  </si>
  <si>
    <t>Реконструкція топкової ( 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 Миколаїв, вул. Шевченка, 19-А, у т.ч. проектно-вишукувальні роботи та експертиза</t>
  </si>
  <si>
    <t>Нове будівництво котельні ЗОШ№4 по вул. М. Морська,78 у м.Миколаєві, в т.ч. проектно - вишукувальні роботи та експертиза</t>
  </si>
  <si>
    <t>Реконструкція покрівлі ЗОШ № 59 по вул. Адміральській, 24 у м.Миколаєві, у т. ч. проектно - вишукувальні роботи та експертиза</t>
  </si>
  <si>
    <t>В.Є. Святелик</t>
  </si>
  <si>
    <t>Директор департаменту фінансів  департаменту фінансів Миколаївської міської ради</t>
  </si>
  <si>
    <t>Начальник управління</t>
  </si>
  <si>
    <t>Р.С. Бохін</t>
  </si>
  <si>
    <t>Нове будівництво котельні ЗОШ № 29 по вул.Ватутіна,124 у м.Миколаєві, в т.ч. проектно-вишукувальні роботи та експертиза</t>
  </si>
  <si>
    <t>Департаменту фінансів Миколаївської міської ради
від 12 лютого 2018 року № 13/5</t>
  </si>
  <si>
    <t>Обсяг бюджетних призначень/бюджетних асигнувань  -  10 811,25080 тис.гривень, у тому числі загального фонду -   тис.гривень та спеціального фонду -  10 811,25080 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</si>
  <si>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виконавчого комітету ММР від 14.09.2018 №823 "Про перерозподіл видатків на 2018 рік Управлінню капітального бюдівництва Миколаївської міської ради у межах загального обсягу бюджетних призначень"                                                                      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 від 5 жовтня 2018  "Про внесення змін до рішення міської ради від 21.12.2017 № 32/17 «Про міський бюджет міста Миколаєва на 2018 рік».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Рішення Миколаївської міської ради "Про міський бюджет міста Миколаєва на 2018 рік" від 21.12.2017 № 32/17, зі змінами затвердженими рішенням ММР № 46/5 від 09.11.2018 "Про внесення змін до рішення міської ради від 21.12.2017 № 32/17 «Про міський бюджет міста Миколаєва на 2018 рік»    </t>
  </si>
  <si>
    <t>Реконструкція будівлі під культурний центр за адресою: м.Миколаїв, вул. Озерна, 43, в т.ч. проектно-вишукувальні роботи та експертиза</t>
  </si>
  <si>
    <t xml:space="preserve"> (у редакції Наказу управління капітального будівництва Миколаївської міської ради та департаменту фінансів Миколаївської міської ради від   ____.11.2018р. № _____/_____)   </t>
  </si>
  <si>
    <t>Нове будівництво спортивного майданчика для міні-футболу із штучним покриттям по вул.Світанкова, 1-а у м.Миколаєві Миколаївської області</t>
  </si>
  <si>
    <t>Нове будівництво спортивного майданчика для міні-футболу із штучним покриттям по вул.Курортна, 2-а у м.Миколаєві Миколаївської області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</si>
  <si>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виконавчого комітету ММР від 14.09.2018 №823 "Про перерозподіл видатків на 2018 рік Управлінню капітального бюдівництва Миколаївської міської ради у межах загального обсягу бюджетних призначень"                                                                      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 від 5 жовтня 2018  "Про внесення змін до рішення міської ради від 21.12.2017 № 32/17 «Про міський бюджет міста Миколаєва на 2018 рік».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Рішення Миколаївської міської ради "Про міський бюджет міста Миколаєва на 2018 рік" від 21.12.2017 № 32/17, зі змінами затвердженими рішенням ММР № 46/5 від 09.11.2018 "Про внесення змін до рішення міської ради від 21.12.2017 № 32/17 «Про міський бюджет міста Миколаєва на 2018 рік»;  Рішення виконавчого комітету ММР від 23.11.2018 №1173  "Про перерозподіл видатків на 2018 рік Управлінню капітального бюдівництва Миколаївської міської ради у межах загального обсягу бюджетних призначень";  Рішення виконавчого комітету ММР від 30.11.2018 №1181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</t>
  </si>
  <si>
    <t>Обсяг бюджетних призначень/бюджетних асигнувань  -  10 881,1408 тис.гривень, у тому числі загального фонду -   тис.гривень та спеціального фонду -  10 881,1408 тис.гривень</t>
  </si>
  <si>
    <t>Міський та державний бюджт</t>
  </si>
  <si>
    <t>Нове будівництво спортивного майданчика для міні-футболу із штучним покриттям по вул.Світанкова, 1-а у м.Миколаєві Миколаївської області, в тому числі проектно-вишукувальні роботи та експертиза</t>
  </si>
  <si>
    <t>Нове будівництво спортивного майданчика для міні-футболу із штучним покриттям по вул.Курортна, 2-а у м.Миколаєві Миколаївської області, в тому числі проектно-вишукувальні роботи та експертиза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</si>
</sst>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   &quot;"/>
    <numFmt numFmtId="167" formatCode="0&quot;  &quot;"/>
    <numFmt numFmtId="168" formatCode="#,##0.0"/>
    <numFmt numFmtId="169" formatCode="#,##0.000"/>
    <numFmt numFmtId="170" formatCode="0.0"/>
    <numFmt numFmtId="171" formatCode="0.0000"/>
    <numFmt numFmtId="172" formatCode="#,##0.00000"/>
    <numFmt numFmtId="173" formatCode="0.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</numFmts>
  <fonts count="46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left" vertical="center"/>
    </xf>
    <xf numFmtId="173" fontId="6" fillId="33" borderId="13" xfId="0" applyNumberFormat="1" applyFont="1" applyFill="1" applyBorder="1" applyAlignment="1">
      <alignment horizontal="right" vertical="center" wrapText="1"/>
    </xf>
    <xf numFmtId="173" fontId="0" fillId="33" borderId="13" xfId="0" applyNumberFormat="1" applyFont="1" applyFill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/>
    </xf>
    <xf numFmtId="0" fontId="9" fillId="0" borderId="11" xfId="0" applyNumberFormat="1" applyFont="1" applyBorder="1" applyAlignment="1">
      <alignment/>
    </xf>
    <xf numFmtId="166" fontId="6" fillId="0" borderId="19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171" fontId="0" fillId="33" borderId="13" xfId="0" applyNumberFormat="1" applyFont="1" applyFill="1" applyBorder="1" applyAlignment="1">
      <alignment horizontal="right" vertical="center" wrapText="1"/>
    </xf>
    <xf numFmtId="171" fontId="6" fillId="33" borderId="19" xfId="0" applyNumberFormat="1" applyFont="1" applyFill="1" applyBorder="1" applyAlignment="1">
      <alignment horizontal="right" vertical="center" wrapText="1"/>
    </xf>
    <xf numFmtId="171" fontId="6" fillId="33" borderId="13" xfId="0" applyNumberFormat="1" applyFont="1" applyFill="1" applyBorder="1" applyAlignment="1">
      <alignment horizontal="right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right" vertical="center" wrapText="1"/>
    </xf>
    <xf numFmtId="167" fontId="6" fillId="33" borderId="19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right" vertical="center" wrapText="1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0" fillId="33" borderId="18" xfId="0" applyNumberFormat="1" applyFont="1" applyFill="1" applyBorder="1" applyAlignment="1">
      <alignment horizontal="right" vertical="center" wrapText="1"/>
    </xf>
    <xf numFmtId="171" fontId="0" fillId="33" borderId="18" xfId="0" applyNumberFormat="1" applyFont="1" applyFill="1" applyBorder="1" applyAlignment="1">
      <alignment horizontal="center" vertical="center" wrapText="1"/>
    </xf>
    <xf numFmtId="171" fontId="6" fillId="0" borderId="21" xfId="0" applyNumberFormat="1" applyFont="1" applyBorder="1" applyAlignment="1">
      <alignment horizontal="right" vertical="center" wrapText="1"/>
    </xf>
    <xf numFmtId="171" fontId="0" fillId="0" borderId="0" xfId="0" applyNumberFormat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171" fontId="0" fillId="33" borderId="13" xfId="0" applyNumberFormat="1" applyFont="1" applyFill="1" applyBorder="1" applyAlignment="1">
      <alignment horizontal="right" vertical="center" wrapText="1"/>
    </xf>
    <xf numFmtId="171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7" fontId="0" fillId="33" borderId="22" xfId="0" applyNumberFormat="1" applyFont="1" applyFill="1" applyBorder="1" applyAlignment="1">
      <alignment horizontal="center" vertical="center" wrapText="1"/>
    </xf>
    <xf numFmtId="167" fontId="0" fillId="33" borderId="18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left" vertical="center" wrapText="1"/>
    </xf>
    <xf numFmtId="0" fontId="0" fillId="33" borderId="23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/>
    </xf>
    <xf numFmtId="0" fontId="0" fillId="33" borderId="26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33" borderId="27" xfId="0" applyNumberFormat="1" applyFont="1" applyFill="1" applyBorder="1" applyAlignment="1">
      <alignment horizontal="left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33" borderId="27" xfId="0" applyNumberFormat="1" applyFont="1" applyFill="1" applyBorder="1" applyAlignment="1">
      <alignment horizontal="left" vertical="center" wrapText="1"/>
    </xf>
    <xf numFmtId="167" fontId="0" fillId="33" borderId="26" xfId="0" applyNumberFormat="1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45" fillId="33" borderId="13" xfId="0" applyNumberFormat="1" applyFont="1" applyFill="1" applyBorder="1" applyAlignment="1">
      <alignment horizontal="left" vertical="center" wrapText="1"/>
    </xf>
    <xf numFmtId="0" fontId="45" fillId="33" borderId="27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left" vertical="center" wrapText="1"/>
    </xf>
    <xf numFmtId="0" fontId="6" fillId="33" borderId="37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righ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170" fontId="0" fillId="0" borderId="16" xfId="0" applyNumberFormat="1" applyFont="1" applyFill="1" applyBorder="1" applyAlignment="1">
      <alignment horizontal="right" vertical="center" wrapText="1"/>
    </xf>
    <xf numFmtId="170" fontId="0" fillId="0" borderId="17" xfId="0" applyNumberFormat="1" applyFont="1" applyFill="1" applyBorder="1" applyAlignment="1">
      <alignment horizontal="righ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170" fontId="0" fillId="0" borderId="16" xfId="0" applyNumberFormat="1" applyFont="1" applyBorder="1" applyAlignment="1">
      <alignment horizontal="right" vertical="center" wrapText="1"/>
    </xf>
    <xf numFmtId="170" fontId="0" fillId="0" borderId="17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 vertical="center" wrapText="1"/>
    </xf>
    <xf numFmtId="1" fontId="6" fillId="0" borderId="44" xfId="0" applyNumberFormat="1" applyFont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46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left" vertical="center"/>
    </xf>
    <xf numFmtId="0" fontId="0" fillId="0" borderId="40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171" fontId="6" fillId="0" borderId="18" xfId="0" applyNumberFormat="1" applyFont="1" applyBorder="1" applyAlignment="1">
      <alignment horizontal="right" vertical="center" wrapText="1"/>
    </xf>
    <xf numFmtId="171" fontId="6" fillId="0" borderId="23" xfId="0" applyNumberFormat="1" applyFont="1" applyBorder="1" applyAlignment="1">
      <alignment horizontal="right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71" fontId="6" fillId="0" borderId="13" xfId="0" applyNumberFormat="1" applyFont="1" applyBorder="1" applyAlignment="1">
      <alignment horizontal="right" vertical="center" wrapText="1"/>
    </xf>
    <xf numFmtId="171" fontId="6" fillId="0" borderId="27" xfId="0" applyNumberFormat="1" applyFont="1" applyBorder="1" applyAlignment="1">
      <alignment horizontal="righ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71" fontId="0" fillId="0" borderId="13" xfId="0" applyNumberFormat="1" applyFont="1" applyBorder="1" applyAlignment="1">
      <alignment horizontal="right" vertical="center" wrapText="1"/>
    </xf>
    <xf numFmtId="171" fontId="0" fillId="0" borderId="27" xfId="0" applyNumberFormat="1" applyFont="1" applyBorder="1" applyAlignment="1">
      <alignment horizontal="right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171" fontId="6" fillId="0" borderId="16" xfId="0" applyNumberFormat="1" applyFont="1" applyBorder="1" applyAlignment="1">
      <alignment horizontal="right" vertical="center" wrapText="1"/>
    </xf>
    <xf numFmtId="171" fontId="6" fillId="0" borderId="17" xfId="0" applyNumberFormat="1" applyFont="1" applyBorder="1" applyAlignment="1">
      <alignment horizontal="right" vertical="center" wrapText="1"/>
    </xf>
    <xf numFmtId="171" fontId="6" fillId="0" borderId="49" xfId="0" applyNumberFormat="1" applyFont="1" applyBorder="1" applyAlignment="1">
      <alignment horizontal="right" vertical="center" wrapText="1"/>
    </xf>
    <xf numFmtId="0" fontId="0" fillId="0" borderId="48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71" fontId="0" fillId="0" borderId="16" xfId="0" applyNumberFormat="1" applyFont="1" applyBorder="1" applyAlignment="1">
      <alignment horizontal="right" vertical="center" wrapText="1"/>
    </xf>
    <xf numFmtId="171" fontId="0" fillId="0" borderId="17" xfId="0" applyNumberFormat="1" applyFont="1" applyBorder="1" applyAlignment="1">
      <alignment horizontal="right" vertical="center" wrapText="1"/>
    </xf>
    <xf numFmtId="171" fontId="0" fillId="0" borderId="49" xfId="0" applyNumberFormat="1" applyFont="1" applyBorder="1" applyAlignment="1">
      <alignment horizontal="righ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right" vertical="center" wrapText="1"/>
    </xf>
    <xf numFmtId="0" fontId="6" fillId="0" borderId="40" xfId="0" applyNumberFormat="1" applyFont="1" applyBorder="1" applyAlignment="1">
      <alignment horizontal="right" vertical="center" wrapText="1"/>
    </xf>
    <xf numFmtId="171" fontId="6" fillId="0" borderId="38" xfId="0" applyNumberFormat="1" applyFont="1" applyBorder="1" applyAlignment="1">
      <alignment horizontal="right" vertical="center" wrapText="1"/>
    </xf>
    <xf numFmtId="171" fontId="6" fillId="0" borderId="40" xfId="0" applyNumberFormat="1" applyFont="1" applyBorder="1" applyAlignment="1">
      <alignment horizontal="right" vertical="center" wrapText="1"/>
    </xf>
    <xf numFmtId="171" fontId="6" fillId="0" borderId="51" xfId="0" applyNumberFormat="1" applyFont="1" applyBorder="1" applyAlignment="1">
      <alignment horizontal="righ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0" fillId="33" borderId="17" xfId="0" applyNumberFormat="1" applyFont="1" applyFill="1" applyBorder="1" applyAlignment="1">
      <alignment horizontal="right" vertical="center" wrapText="1"/>
    </xf>
    <xf numFmtId="171" fontId="0" fillId="33" borderId="16" xfId="0" applyNumberFormat="1" applyFont="1" applyFill="1" applyBorder="1" applyAlignment="1">
      <alignment horizontal="right" vertical="center" wrapText="1"/>
    </xf>
    <xf numFmtId="171" fontId="0" fillId="33" borderId="17" xfId="0" applyNumberFormat="1" applyFont="1" applyFill="1" applyBorder="1" applyAlignment="1">
      <alignment horizontal="right" vertical="center" wrapText="1"/>
    </xf>
    <xf numFmtId="0" fontId="6" fillId="0" borderId="41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171" fontId="6" fillId="33" borderId="16" xfId="0" applyNumberFormat="1" applyFont="1" applyFill="1" applyBorder="1" applyAlignment="1">
      <alignment horizontal="right" vertical="center" wrapText="1"/>
    </xf>
    <xf numFmtId="171" fontId="6" fillId="33" borderId="17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71" fontId="0" fillId="33" borderId="13" xfId="0" applyNumberFormat="1" applyFont="1" applyFill="1" applyBorder="1" applyAlignment="1">
      <alignment horizontal="right" vertical="center" wrapText="1"/>
    </xf>
    <xf numFmtId="1" fontId="6" fillId="0" borderId="5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5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171" fontId="6" fillId="33" borderId="38" xfId="0" applyNumberFormat="1" applyFont="1" applyFill="1" applyBorder="1" applyAlignment="1">
      <alignment horizontal="right" vertical="center" wrapText="1"/>
    </xf>
    <xf numFmtId="171" fontId="6" fillId="33" borderId="19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52" xfId="0" applyFont="1" applyBorder="1" applyAlignment="1">
      <alignment horizontal="left"/>
    </xf>
    <xf numFmtId="0" fontId="6" fillId="0" borderId="5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41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41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167" fontId="0" fillId="33" borderId="16" xfId="0" applyNumberFormat="1" applyFont="1" applyFill="1" applyBorder="1" applyAlignment="1">
      <alignment horizontal="center" vertical="center" wrapText="1"/>
    </xf>
    <xf numFmtId="167" fontId="0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165" fontId="0" fillId="0" borderId="49" xfId="0" applyNumberFormat="1" applyFont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7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165" fontId="6" fillId="0" borderId="49" xfId="0" applyNumberFormat="1" applyFont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7" xfId="0" applyNumberFormat="1" applyFont="1" applyFill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41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41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1" fontId="0" fillId="34" borderId="16" xfId="0" applyNumberFormat="1" applyFont="1" applyFill="1" applyBorder="1" applyAlignment="1">
      <alignment horizontal="right" vertical="center" wrapText="1"/>
    </xf>
    <xf numFmtId="1" fontId="0" fillId="34" borderId="17" xfId="0" applyNumberFormat="1" applyFont="1" applyFill="1" applyBorder="1" applyAlignment="1">
      <alignment horizontal="right" vertical="center" wrapText="1"/>
    </xf>
    <xf numFmtId="0" fontId="6" fillId="34" borderId="16" xfId="0" applyNumberFormat="1" applyFont="1" applyFill="1" applyBorder="1" applyAlignment="1">
      <alignment horizontal="left" vertical="center"/>
    </xf>
    <xf numFmtId="0" fontId="6" fillId="34" borderId="41" xfId="0" applyNumberFormat="1" applyFont="1" applyFill="1" applyBorder="1" applyAlignment="1">
      <alignment horizontal="left" vertical="center"/>
    </xf>
    <xf numFmtId="0" fontId="6" fillId="34" borderId="17" xfId="0" applyNumberFormat="1" applyFont="1" applyFill="1" applyBorder="1" applyAlignment="1">
      <alignment horizontal="left" vertical="center"/>
    </xf>
    <xf numFmtId="170" fontId="0" fillId="34" borderId="16" xfId="0" applyNumberFormat="1" applyFont="1" applyFill="1" applyBorder="1" applyAlignment="1">
      <alignment horizontal="right" vertical="center" wrapText="1"/>
    </xf>
    <xf numFmtId="170" fontId="0" fillId="34" borderId="17" xfId="0" applyNumberFormat="1" applyFont="1" applyFill="1" applyBorder="1" applyAlignment="1">
      <alignment horizontal="right" vertical="center" wrapText="1"/>
    </xf>
    <xf numFmtId="165" fontId="0" fillId="34" borderId="16" xfId="0" applyNumberFormat="1" applyFont="1" applyFill="1" applyBorder="1" applyAlignment="1">
      <alignment horizontal="right" vertical="center" wrapText="1"/>
    </xf>
    <xf numFmtId="165" fontId="0" fillId="34" borderId="17" xfId="0" applyNumberFormat="1" applyFont="1" applyFill="1" applyBorder="1" applyAlignment="1">
      <alignment horizontal="right" vertical="center" wrapText="1"/>
    </xf>
    <xf numFmtId="2" fontId="0" fillId="34" borderId="16" xfId="0" applyNumberFormat="1" applyFont="1" applyFill="1" applyBorder="1" applyAlignment="1">
      <alignment horizontal="right" vertical="center" wrapText="1"/>
    </xf>
    <xf numFmtId="2" fontId="0" fillId="34" borderId="17" xfId="0" applyNumberFormat="1" applyFont="1" applyFill="1" applyBorder="1" applyAlignment="1">
      <alignment horizontal="right" vertical="center" wrapText="1"/>
    </xf>
    <xf numFmtId="1" fontId="6" fillId="34" borderId="16" xfId="0" applyNumberFormat="1" applyFont="1" applyFill="1" applyBorder="1" applyAlignment="1">
      <alignment horizontal="right" vertical="center"/>
    </xf>
    <xf numFmtId="1" fontId="6" fillId="34" borderId="17" xfId="0" applyNumberFormat="1" applyFont="1" applyFill="1" applyBorder="1" applyAlignment="1">
      <alignment horizontal="right" vertical="center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41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0" fontId="0" fillId="34" borderId="17" xfId="0" applyNumberFormat="1" applyFont="1" applyFill="1" applyBorder="1" applyAlignment="1">
      <alignment horizontal="right" vertical="center" wrapText="1"/>
    </xf>
    <xf numFmtId="172" fontId="6" fillId="33" borderId="16" xfId="0" applyNumberFormat="1" applyFont="1" applyFill="1" applyBorder="1" applyAlignment="1">
      <alignment horizontal="right" vertical="center" wrapText="1"/>
    </xf>
    <xf numFmtId="172" fontId="6" fillId="33" borderId="17" xfId="0" applyNumberFormat="1" applyFont="1" applyFill="1" applyBorder="1" applyAlignment="1">
      <alignment horizontal="righ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173" fontId="6" fillId="0" borderId="17" xfId="0" applyNumberFormat="1" applyFont="1" applyBorder="1" applyAlignment="1">
      <alignment horizontal="right" vertical="center" wrapText="1"/>
    </xf>
    <xf numFmtId="173" fontId="6" fillId="0" borderId="49" xfId="0" applyNumberFormat="1" applyFont="1" applyBorder="1" applyAlignment="1">
      <alignment horizontal="righ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173" fontId="0" fillId="0" borderId="27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27" xfId="0" applyNumberFormat="1" applyFont="1" applyBorder="1" applyAlignment="1">
      <alignment horizontal="right" vertical="center" wrapText="1"/>
    </xf>
    <xf numFmtId="173" fontId="6" fillId="0" borderId="18" xfId="0" applyNumberFormat="1" applyFont="1" applyBorder="1" applyAlignment="1">
      <alignment horizontal="right" vertical="center" wrapText="1"/>
    </xf>
    <xf numFmtId="173" fontId="6" fillId="0" borderId="23" xfId="0" applyNumberFormat="1" applyFont="1" applyBorder="1" applyAlignment="1">
      <alignment horizontal="right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left" vertical="center" wrapText="1"/>
    </xf>
    <xf numFmtId="0" fontId="6" fillId="33" borderId="39" xfId="0" applyNumberFormat="1" applyFont="1" applyFill="1" applyBorder="1" applyAlignment="1">
      <alignment horizontal="left" vertical="center" wrapText="1"/>
    </xf>
    <xf numFmtId="0" fontId="6" fillId="33" borderId="40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41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zoomScale="125" zoomScaleNormal="125" zoomScalePageLayoutView="0" workbookViewId="0" topLeftCell="A160">
      <selection activeCell="C170" sqref="C170:E170"/>
    </sheetView>
  </sheetViews>
  <sheetFormatPr defaultColWidth="10.66015625" defaultRowHeight="11.25"/>
  <cols>
    <col min="1" max="1" width="3.5" style="1" customWidth="1"/>
    <col min="2" max="2" width="5.5" style="1" customWidth="1"/>
    <col min="3" max="13" width="11.33203125" style="1" customWidth="1"/>
    <col min="14" max="15" width="12.33203125" style="1" customWidth="1"/>
    <col min="1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83" t="s">
        <v>3</v>
      </c>
      <c r="N6" s="283"/>
      <c r="O6" s="283"/>
      <c r="P6" s="283"/>
      <c r="Q6" s="28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284" t="s">
        <v>4</v>
      </c>
      <c r="N7" s="284"/>
      <c r="O7" s="284"/>
      <c r="P7" s="284"/>
      <c r="Q7" s="284"/>
    </row>
    <row r="8" ht="11.25" hidden="1"/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83" t="s">
        <v>5</v>
      </c>
      <c r="N9" s="283"/>
      <c r="O9" s="283"/>
      <c r="P9" s="283"/>
      <c r="Q9" s="283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285" t="s">
        <v>120</v>
      </c>
      <c r="N10" s="284"/>
      <c r="O10" s="284"/>
      <c r="P10" s="284"/>
      <c r="Q10" s="284"/>
    </row>
    <row r="11" spans="13:17" ht="11.25">
      <c r="M11" s="286" t="s">
        <v>124</v>
      </c>
      <c r="N11" s="286"/>
      <c r="O11" s="286"/>
      <c r="P11" s="286"/>
      <c r="Q11" s="286"/>
    </row>
    <row r="12" spans="1:17" ht="21.75" customHeight="1">
      <c r="A12"/>
      <c r="B12"/>
      <c r="C12"/>
      <c r="D12"/>
      <c r="E12"/>
      <c r="F12"/>
      <c r="G12"/>
      <c r="H12"/>
      <c r="I12"/>
      <c r="J12"/>
      <c r="K12"/>
      <c r="L12"/>
      <c r="M12" s="286"/>
      <c r="N12" s="286"/>
      <c r="O12" s="286"/>
      <c r="P12" s="286"/>
      <c r="Q12" s="286"/>
    </row>
    <row r="13" spans="1:17" ht="15.75" customHeight="1">
      <c r="A13" s="287" t="s">
        <v>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</row>
    <row r="14" spans="1:17" ht="15.75" customHeight="1">
      <c r="A14" s="281" t="s">
        <v>7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</row>
    <row r="18" spans="1:17" ht="11.25" customHeight="1">
      <c r="A18" s="4" t="s">
        <v>8</v>
      </c>
      <c r="B18" s="282">
        <v>1500000</v>
      </c>
      <c r="C18" s="282"/>
      <c r="D18"/>
      <c r="E18" s="280" t="s">
        <v>4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</row>
    <row r="19" spans="1:17" ht="11.25" customHeight="1">
      <c r="A19"/>
      <c r="B19" s="78" t="s">
        <v>9</v>
      </c>
      <c r="C19" s="78"/>
      <c r="D19"/>
      <c r="E19" s="278" t="s">
        <v>10</v>
      </c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1" spans="1:17" ht="11.25" customHeight="1">
      <c r="A21" s="4" t="s">
        <v>11</v>
      </c>
      <c r="B21" s="282">
        <v>1510000</v>
      </c>
      <c r="C21" s="282"/>
      <c r="D21"/>
      <c r="E21" s="280" t="s">
        <v>4</v>
      </c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</row>
    <row r="22" spans="1:17" ht="11.25" customHeight="1">
      <c r="A22"/>
      <c r="B22" s="78" t="s">
        <v>9</v>
      </c>
      <c r="C22" s="78"/>
      <c r="D22"/>
      <c r="E22" s="278" t="s">
        <v>12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</row>
    <row r="24" spans="1:17" ht="11.25" customHeight="1">
      <c r="A24" s="4" t="s">
        <v>13</v>
      </c>
      <c r="B24" s="271" t="s">
        <v>14</v>
      </c>
      <c r="C24" s="271"/>
      <c r="D24"/>
      <c r="E24" s="279"/>
      <c r="F24" s="279"/>
      <c r="G24"/>
      <c r="H24" s="280" t="s">
        <v>93</v>
      </c>
      <c r="I24" s="280"/>
      <c r="J24" s="280"/>
      <c r="K24" s="280"/>
      <c r="L24" s="280"/>
      <c r="M24" s="280"/>
      <c r="N24" s="280"/>
      <c r="O24" s="280"/>
      <c r="P24" s="280"/>
      <c r="Q24" s="280"/>
    </row>
    <row r="25" spans="1:17" ht="11.25" customHeight="1">
      <c r="A25"/>
      <c r="B25" s="78" t="s">
        <v>9</v>
      </c>
      <c r="C25" s="78"/>
      <c r="D25"/>
      <c r="E25" s="6" t="s">
        <v>15</v>
      </c>
      <c r="F25" s="7" t="s">
        <v>16</v>
      </c>
      <c r="G25"/>
      <c r="H25" s="278" t="s">
        <v>17</v>
      </c>
      <c r="I25" s="278"/>
      <c r="J25" s="278"/>
      <c r="K25" s="278"/>
      <c r="L25" s="278"/>
      <c r="M25" s="278"/>
      <c r="N25" s="278"/>
      <c r="O25" s="278"/>
      <c r="P25" s="278"/>
      <c r="Q25" s="278"/>
    </row>
    <row r="27" spans="1:17" ht="11.25" customHeight="1">
      <c r="A27" s="4" t="s">
        <v>18</v>
      </c>
      <c r="B27" s="271" t="s">
        <v>128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</row>
    <row r="29" spans="1:17" ht="11.25" customHeight="1">
      <c r="A29" s="8" t="s">
        <v>19</v>
      </c>
      <c r="B29" s="272" t="s">
        <v>20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</row>
    <row r="30" ht="5.25" customHeight="1"/>
    <row r="31" spans="1:17" ht="177" customHeight="1">
      <c r="A31"/>
      <c r="B31" s="273" t="s">
        <v>127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</row>
    <row r="33" spans="1:17" ht="11.25" customHeight="1">
      <c r="A33" s="4" t="s">
        <v>21</v>
      </c>
      <c r="B33" s="274" t="s">
        <v>22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</row>
    <row r="34" spans="1:17" ht="11.25" customHeight="1">
      <c r="A34" s="10"/>
      <c r="B34" s="275" t="s">
        <v>23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</row>
    <row r="36" spans="1:17" ht="11.25" customHeight="1" thickBot="1">
      <c r="A36" s="4" t="s">
        <v>24</v>
      </c>
      <c r="B36" s="4" t="s">
        <v>25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1.25" customHeight="1" thickBot="1">
      <c r="A37" s="276" t="s">
        <v>26</v>
      </c>
      <c r="B37" s="276"/>
      <c r="C37" s="11" t="s">
        <v>27</v>
      </c>
      <c r="D37" s="11" t="s">
        <v>28</v>
      </c>
      <c r="E37" s="277" t="s">
        <v>29</v>
      </c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</row>
    <row r="38" spans="1:17" ht="11.25" customHeight="1">
      <c r="A38" s="264">
        <v>1</v>
      </c>
      <c r="B38" s="264"/>
      <c r="C38" s="41" t="s">
        <v>36</v>
      </c>
      <c r="D38" s="41" t="s">
        <v>103</v>
      </c>
      <c r="E38" s="265" t="s">
        <v>37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</row>
    <row r="39" spans="1:17" ht="11.25" customHeight="1">
      <c r="A39" s="264">
        <v>2</v>
      </c>
      <c r="B39" s="264"/>
      <c r="C39" s="41" t="s">
        <v>42</v>
      </c>
      <c r="D39" s="41" t="s">
        <v>103</v>
      </c>
      <c r="E39" s="265" t="s">
        <v>43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</row>
    <row r="40" spans="1:17" ht="11.25" customHeight="1">
      <c r="A40" s="264">
        <v>3</v>
      </c>
      <c r="B40" s="264"/>
      <c r="C40" s="41">
        <v>1517323</v>
      </c>
      <c r="D40" s="41" t="s">
        <v>103</v>
      </c>
      <c r="E40" s="265" t="s">
        <v>109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</row>
    <row r="41" spans="1:17" ht="11.25" customHeight="1" hidden="1">
      <c r="A41" s="264">
        <v>3</v>
      </c>
      <c r="B41" s="264"/>
      <c r="C41" s="41" t="s">
        <v>39</v>
      </c>
      <c r="D41" s="41" t="s">
        <v>103</v>
      </c>
      <c r="E41" s="265" t="s">
        <v>40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</row>
    <row r="43" spans="1:17" ht="11.25" customHeight="1" thickBot="1">
      <c r="A43" s="4" t="s">
        <v>30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31</v>
      </c>
    </row>
    <row r="44" spans="1:17" ht="11.25" customHeight="1">
      <c r="A44" s="266" t="s">
        <v>26</v>
      </c>
      <c r="B44" s="266"/>
      <c r="C44" s="267" t="s">
        <v>27</v>
      </c>
      <c r="D44" s="267" t="s">
        <v>28</v>
      </c>
      <c r="E44" s="109" t="s">
        <v>32</v>
      </c>
      <c r="F44" s="109"/>
      <c r="G44" s="109"/>
      <c r="H44" s="109"/>
      <c r="I44" s="109"/>
      <c r="J44" s="109"/>
      <c r="K44" s="109"/>
      <c r="L44" s="109" t="s">
        <v>33</v>
      </c>
      <c r="M44" s="109"/>
      <c r="N44" s="109" t="s">
        <v>34</v>
      </c>
      <c r="O44" s="109"/>
      <c r="P44" s="269" t="s">
        <v>35</v>
      </c>
      <c r="Q44" s="269"/>
    </row>
    <row r="45" spans="1:17" ht="11.25" customHeight="1" thickBot="1">
      <c r="A45" s="150"/>
      <c r="B45" s="114"/>
      <c r="C45" s="268"/>
      <c r="D45" s="268"/>
      <c r="E45" s="112"/>
      <c r="F45" s="113"/>
      <c r="G45" s="113"/>
      <c r="H45" s="113"/>
      <c r="I45" s="113"/>
      <c r="J45" s="113"/>
      <c r="K45" s="113"/>
      <c r="L45" s="112"/>
      <c r="M45" s="113"/>
      <c r="N45" s="112"/>
      <c r="O45" s="113"/>
      <c r="P45" s="268"/>
      <c r="Q45" s="270"/>
    </row>
    <row r="46" spans="1:17" ht="11.25" customHeight="1" thickBot="1">
      <c r="A46" s="258">
        <v>1</v>
      </c>
      <c r="B46" s="258"/>
      <c r="C46" s="12">
        <v>2</v>
      </c>
      <c r="D46" s="12">
        <v>3</v>
      </c>
      <c r="E46" s="259">
        <v>4</v>
      </c>
      <c r="F46" s="259"/>
      <c r="G46" s="259"/>
      <c r="H46" s="259"/>
      <c r="I46" s="259"/>
      <c r="J46" s="259"/>
      <c r="K46" s="259"/>
      <c r="L46" s="259">
        <v>5</v>
      </c>
      <c r="M46" s="259"/>
      <c r="N46" s="259">
        <v>6</v>
      </c>
      <c r="O46" s="259"/>
      <c r="P46" s="260">
        <v>7</v>
      </c>
      <c r="Q46" s="260"/>
    </row>
    <row r="47" spans="1:17" ht="21" customHeight="1">
      <c r="A47" s="261">
        <v>1</v>
      </c>
      <c r="B47" s="261"/>
      <c r="C47" s="13" t="s">
        <v>36</v>
      </c>
      <c r="D47" s="14">
        <v>443</v>
      </c>
      <c r="E47" s="158" t="s">
        <v>37</v>
      </c>
      <c r="F47" s="158"/>
      <c r="G47" s="158"/>
      <c r="H47" s="158"/>
      <c r="I47" s="158"/>
      <c r="J47" s="158"/>
      <c r="K47" s="158"/>
      <c r="L47" s="250"/>
      <c r="M47" s="250"/>
      <c r="N47" s="252">
        <f>N48+N49</f>
        <v>6034.7048</v>
      </c>
      <c r="O47" s="252"/>
      <c r="P47" s="262">
        <f>P48+P49</f>
        <v>6034.7048</v>
      </c>
      <c r="Q47" s="263"/>
    </row>
    <row r="48" spans="1:17" ht="11.25">
      <c r="A48" s="256"/>
      <c r="B48" s="256"/>
      <c r="C48" s="16" t="s">
        <v>36</v>
      </c>
      <c r="D48" s="17">
        <v>443</v>
      </c>
      <c r="E48" s="132" t="s">
        <v>38</v>
      </c>
      <c r="F48" s="132"/>
      <c r="G48" s="132"/>
      <c r="H48" s="132"/>
      <c r="I48" s="132"/>
      <c r="J48" s="132"/>
      <c r="K48" s="132"/>
      <c r="L48" s="245"/>
      <c r="M48" s="245"/>
      <c r="N48" s="247">
        <f>10758-929.2172-2108.457-132.667-857.954-95+200-50-800</f>
        <v>5984.7048</v>
      </c>
      <c r="O48" s="247"/>
      <c r="P48" s="257">
        <f>N48</f>
        <v>5984.7048</v>
      </c>
      <c r="Q48" s="257"/>
    </row>
    <row r="49" spans="1:17" ht="11.25" customHeight="1">
      <c r="A49" s="256"/>
      <c r="B49" s="256"/>
      <c r="C49" s="16" t="s">
        <v>36</v>
      </c>
      <c r="D49" s="17">
        <v>443</v>
      </c>
      <c r="E49" s="132" t="s">
        <v>41</v>
      </c>
      <c r="F49" s="133"/>
      <c r="G49" s="133"/>
      <c r="H49" s="133"/>
      <c r="I49" s="133"/>
      <c r="J49" s="133"/>
      <c r="K49" s="134"/>
      <c r="L49" s="245"/>
      <c r="M49" s="245"/>
      <c r="N49" s="247">
        <f>500-450</f>
        <v>50</v>
      </c>
      <c r="O49" s="247"/>
      <c r="P49" s="257">
        <f>N49</f>
        <v>50</v>
      </c>
      <c r="Q49" s="257"/>
    </row>
    <row r="50" spans="1:17" ht="17.25" customHeight="1">
      <c r="A50" s="254">
        <v>2</v>
      </c>
      <c r="B50" s="255"/>
      <c r="C50" s="13">
        <v>1517323</v>
      </c>
      <c r="D50" s="14">
        <v>443</v>
      </c>
      <c r="E50" s="158" t="str">
        <f>E40</f>
        <v>Будівництво установ та закладів соціальної сфери</v>
      </c>
      <c r="F50" s="159"/>
      <c r="G50" s="159"/>
      <c r="H50" s="159"/>
      <c r="I50" s="159"/>
      <c r="J50" s="159"/>
      <c r="K50" s="160"/>
      <c r="L50" s="250"/>
      <c r="M50" s="251"/>
      <c r="N50" s="252">
        <f>N51</f>
        <v>1157.887</v>
      </c>
      <c r="O50" s="253"/>
      <c r="P50" s="252">
        <f>P51</f>
        <v>1157.887</v>
      </c>
      <c r="Q50" s="253"/>
    </row>
    <row r="51" spans="1:17" ht="11.25" customHeight="1">
      <c r="A51" s="243"/>
      <c r="B51" s="244"/>
      <c r="C51" s="16">
        <v>1517323</v>
      </c>
      <c r="D51" s="17">
        <v>443</v>
      </c>
      <c r="E51" s="132" t="s">
        <v>41</v>
      </c>
      <c r="F51" s="133"/>
      <c r="G51" s="133"/>
      <c r="H51" s="133"/>
      <c r="I51" s="133"/>
      <c r="J51" s="133"/>
      <c r="K51" s="134"/>
      <c r="L51" s="245"/>
      <c r="M51" s="246"/>
      <c r="N51" s="247">
        <f>800+433.887-76</f>
        <v>1157.887</v>
      </c>
      <c r="O51" s="248"/>
      <c r="P51" s="247">
        <f>N51</f>
        <v>1157.887</v>
      </c>
      <c r="Q51" s="248"/>
    </row>
    <row r="52" spans="1:17" ht="17.25" customHeight="1" hidden="1">
      <c r="A52" s="254"/>
      <c r="B52" s="255"/>
      <c r="C52" s="13" t="s">
        <v>39</v>
      </c>
      <c r="D52" s="14">
        <v>443</v>
      </c>
      <c r="E52" s="158" t="s">
        <v>40</v>
      </c>
      <c r="F52" s="159"/>
      <c r="G52" s="159"/>
      <c r="H52" s="159"/>
      <c r="I52" s="159"/>
      <c r="J52" s="159"/>
      <c r="K52" s="160"/>
      <c r="L52" s="250"/>
      <c r="M52" s="251"/>
      <c r="N52" s="252">
        <f>N53</f>
        <v>0</v>
      </c>
      <c r="O52" s="253"/>
      <c r="P52" s="252">
        <f>P53</f>
        <v>0</v>
      </c>
      <c r="Q52" s="253"/>
    </row>
    <row r="53" spans="1:17" ht="11.25" customHeight="1" hidden="1">
      <c r="A53" s="243"/>
      <c r="B53" s="244"/>
      <c r="C53" s="16" t="s">
        <v>39</v>
      </c>
      <c r="D53" s="17">
        <v>443</v>
      </c>
      <c r="E53" s="132" t="s">
        <v>41</v>
      </c>
      <c r="F53" s="133"/>
      <c r="G53" s="133"/>
      <c r="H53" s="133"/>
      <c r="I53" s="133"/>
      <c r="J53" s="133"/>
      <c r="K53" s="134"/>
      <c r="L53" s="245"/>
      <c r="M53" s="246"/>
      <c r="N53" s="247">
        <f>3000-2600-400+250-250</f>
        <v>0</v>
      </c>
      <c r="O53" s="248"/>
      <c r="P53" s="247">
        <f>N53</f>
        <v>0</v>
      </c>
      <c r="Q53" s="248"/>
    </row>
    <row r="54" spans="1:17" ht="18.75" customHeight="1">
      <c r="A54" s="254">
        <v>3</v>
      </c>
      <c r="B54" s="255"/>
      <c r="C54" s="13" t="s">
        <v>42</v>
      </c>
      <c r="D54" s="14">
        <v>443</v>
      </c>
      <c r="E54" s="158" t="s">
        <v>43</v>
      </c>
      <c r="F54" s="159"/>
      <c r="G54" s="159"/>
      <c r="H54" s="159"/>
      <c r="I54" s="159"/>
      <c r="J54" s="159"/>
      <c r="K54" s="160"/>
      <c r="L54" s="250"/>
      <c r="M54" s="251"/>
      <c r="N54" s="252">
        <f>N55+N56</f>
        <v>3688.549000000001</v>
      </c>
      <c r="O54" s="253"/>
      <c r="P54" s="252">
        <f>P55+P56</f>
        <v>3688.549000000001</v>
      </c>
      <c r="Q54" s="253"/>
    </row>
    <row r="55" spans="1:17" ht="11.25" customHeight="1">
      <c r="A55" s="243"/>
      <c r="B55" s="244"/>
      <c r="C55" s="16" t="s">
        <v>42</v>
      </c>
      <c r="D55" s="17">
        <v>443</v>
      </c>
      <c r="E55" s="132" t="s">
        <v>38</v>
      </c>
      <c r="F55" s="133"/>
      <c r="G55" s="133"/>
      <c r="H55" s="133"/>
      <c r="I55" s="133"/>
      <c r="J55" s="133"/>
      <c r="K55" s="134"/>
      <c r="L55" s="245"/>
      <c r="M55" s="246"/>
      <c r="N55" s="247">
        <f>9250-8650-293.48+1695.89</f>
        <v>2002.41</v>
      </c>
      <c r="O55" s="248"/>
      <c r="P55" s="247">
        <f>N55</f>
        <v>2002.41</v>
      </c>
      <c r="Q55" s="248"/>
    </row>
    <row r="56" spans="1:17" ht="11.25" customHeight="1">
      <c r="A56" s="243"/>
      <c r="B56" s="244"/>
      <c r="C56" s="16" t="s">
        <v>42</v>
      </c>
      <c r="D56" s="17">
        <v>443</v>
      </c>
      <c r="E56" s="132" t="s">
        <v>41</v>
      </c>
      <c r="F56" s="133"/>
      <c r="G56" s="133"/>
      <c r="H56" s="133"/>
      <c r="I56" s="133"/>
      <c r="J56" s="133"/>
      <c r="K56" s="134"/>
      <c r="L56" s="245"/>
      <c r="M56" s="246"/>
      <c r="N56" s="247">
        <f>6230+637.52328-4098.949-1082.43528</f>
        <v>1686.1390000000008</v>
      </c>
      <c r="O56" s="248"/>
      <c r="P56" s="247">
        <f>N56</f>
        <v>1686.1390000000008</v>
      </c>
      <c r="Q56" s="248"/>
    </row>
    <row r="57" spans="1:17" s="1" customFormat="1" ht="15.75" customHeight="1">
      <c r="A57" s="215" t="s">
        <v>44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16"/>
      <c r="L57" s="250"/>
      <c r="M57" s="251"/>
      <c r="N57" s="252">
        <f>N47+N50+N52+N54</f>
        <v>10881.140800000001</v>
      </c>
      <c r="O57" s="253"/>
      <c r="P57" s="252">
        <f>P47+P50+P52+P54</f>
        <v>10881.140800000001</v>
      </c>
      <c r="Q57" s="253"/>
    </row>
    <row r="58" spans="1:17" s="1" customFormat="1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  <c r="M58" s="47"/>
      <c r="N58" s="48"/>
      <c r="O58" s="48"/>
      <c r="P58" s="48"/>
      <c r="Q58" s="48"/>
    </row>
    <row r="60" spans="1:17" ht="23.25" customHeight="1" thickBot="1">
      <c r="A60" s="4" t="s">
        <v>45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" t="s">
        <v>31</v>
      </c>
    </row>
    <row r="61" spans="1:17" ht="21.75" customHeight="1" thickBot="1">
      <c r="A61" s="234" t="s">
        <v>46</v>
      </c>
      <c r="B61" s="235"/>
      <c r="C61" s="235"/>
      <c r="D61" s="235"/>
      <c r="E61" s="235"/>
      <c r="F61" s="235"/>
      <c r="G61" s="235"/>
      <c r="H61" s="235"/>
      <c r="I61" s="235"/>
      <c r="J61" s="236"/>
      <c r="K61" s="20" t="s">
        <v>27</v>
      </c>
      <c r="L61" s="237" t="s">
        <v>33</v>
      </c>
      <c r="M61" s="236"/>
      <c r="N61" s="237" t="s">
        <v>34</v>
      </c>
      <c r="O61" s="236"/>
      <c r="P61" s="238" t="s">
        <v>35</v>
      </c>
      <c r="Q61" s="239"/>
    </row>
    <row r="62" spans="1:17" ht="11.25" customHeight="1" thickBot="1">
      <c r="A62" s="240">
        <v>1</v>
      </c>
      <c r="B62" s="241"/>
      <c r="C62" s="241"/>
      <c r="D62" s="241"/>
      <c r="E62" s="241"/>
      <c r="F62" s="241"/>
      <c r="G62" s="241"/>
      <c r="H62" s="241"/>
      <c r="I62" s="241"/>
      <c r="J62" s="242"/>
      <c r="K62" s="12">
        <v>2</v>
      </c>
      <c r="L62" s="176">
        <v>3</v>
      </c>
      <c r="M62" s="175"/>
      <c r="N62" s="176">
        <v>4</v>
      </c>
      <c r="O62" s="175"/>
      <c r="P62" s="176">
        <v>5</v>
      </c>
      <c r="Q62" s="178"/>
    </row>
    <row r="63" spans="1:17" ht="19.5" customHeight="1">
      <c r="A63" s="226" t="s">
        <v>37</v>
      </c>
      <c r="B63" s="227"/>
      <c r="C63" s="227"/>
      <c r="D63" s="227"/>
      <c r="E63" s="227"/>
      <c r="F63" s="227"/>
      <c r="G63" s="227"/>
      <c r="H63" s="227"/>
      <c r="I63" s="227"/>
      <c r="J63" s="228"/>
      <c r="K63" s="57">
        <v>1517321</v>
      </c>
      <c r="L63" s="229"/>
      <c r="M63" s="230"/>
      <c r="N63" s="231">
        <f>N64</f>
        <v>6034.7048</v>
      </c>
      <c r="O63" s="232"/>
      <c r="P63" s="231">
        <f>P64</f>
        <v>6034.7048</v>
      </c>
      <c r="Q63" s="233"/>
    </row>
    <row r="64" spans="1:17" ht="11.25" customHeight="1">
      <c r="A64" s="220" t="s">
        <v>47</v>
      </c>
      <c r="B64" s="133"/>
      <c r="C64" s="133"/>
      <c r="D64" s="133"/>
      <c r="E64" s="133"/>
      <c r="F64" s="133"/>
      <c r="G64" s="133"/>
      <c r="H64" s="133"/>
      <c r="I64" s="133"/>
      <c r="J64" s="134"/>
      <c r="K64" s="23" t="s">
        <v>48</v>
      </c>
      <c r="L64" s="221"/>
      <c r="M64" s="222"/>
      <c r="N64" s="223">
        <f>N47</f>
        <v>6034.7048</v>
      </c>
      <c r="O64" s="224"/>
      <c r="P64" s="223">
        <f>P47</f>
        <v>6034.7048</v>
      </c>
      <c r="Q64" s="225"/>
    </row>
    <row r="65" spans="1:17" ht="21" customHeight="1">
      <c r="A65" s="214" t="str">
        <f>E50</f>
        <v>Будівництво установ та закладів соціальної сфери</v>
      </c>
      <c r="B65" s="159"/>
      <c r="C65" s="159"/>
      <c r="D65" s="159"/>
      <c r="E65" s="159"/>
      <c r="F65" s="159"/>
      <c r="G65" s="159"/>
      <c r="H65" s="159"/>
      <c r="I65" s="159"/>
      <c r="J65" s="160"/>
      <c r="K65" s="21">
        <v>1517323</v>
      </c>
      <c r="L65" s="215"/>
      <c r="M65" s="216"/>
      <c r="N65" s="217">
        <f>N66</f>
        <v>1157.887</v>
      </c>
      <c r="O65" s="218"/>
      <c r="P65" s="217">
        <f>P66</f>
        <v>1157.887</v>
      </c>
      <c r="Q65" s="219"/>
    </row>
    <row r="66" spans="1:17" ht="11.25" customHeight="1">
      <c r="A66" s="220" t="s">
        <v>47</v>
      </c>
      <c r="B66" s="133"/>
      <c r="C66" s="133"/>
      <c r="D66" s="133"/>
      <c r="E66" s="133"/>
      <c r="F66" s="133"/>
      <c r="G66" s="133"/>
      <c r="H66" s="133"/>
      <c r="I66" s="133"/>
      <c r="J66" s="134"/>
      <c r="K66" s="23" t="s">
        <v>48</v>
      </c>
      <c r="L66" s="221"/>
      <c r="M66" s="222"/>
      <c r="N66" s="223">
        <f>N51</f>
        <v>1157.887</v>
      </c>
      <c r="O66" s="224"/>
      <c r="P66" s="223">
        <f>P51</f>
        <v>1157.887</v>
      </c>
      <c r="Q66" s="225"/>
    </row>
    <row r="67" spans="1:17" ht="17.25" customHeight="1">
      <c r="A67" s="214" t="s">
        <v>43</v>
      </c>
      <c r="B67" s="159"/>
      <c r="C67" s="159"/>
      <c r="D67" s="159"/>
      <c r="E67" s="159"/>
      <c r="F67" s="159"/>
      <c r="G67" s="159"/>
      <c r="H67" s="159"/>
      <c r="I67" s="159"/>
      <c r="J67" s="160"/>
      <c r="K67" s="21">
        <v>1517325</v>
      </c>
      <c r="L67" s="215"/>
      <c r="M67" s="216"/>
      <c r="N67" s="217">
        <f>N54</f>
        <v>3688.549000000001</v>
      </c>
      <c r="O67" s="218"/>
      <c r="P67" s="217">
        <f>P54</f>
        <v>3688.549000000001</v>
      </c>
      <c r="Q67" s="219"/>
    </row>
    <row r="68" spans="1:17" ht="11.25" customHeight="1">
      <c r="A68" s="209" t="s">
        <v>47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3" t="s">
        <v>48</v>
      </c>
      <c r="L68" s="211"/>
      <c r="M68" s="211"/>
      <c r="N68" s="212">
        <f>N54</f>
        <v>3688.549000000001</v>
      </c>
      <c r="O68" s="212"/>
      <c r="P68" s="212">
        <f>P54</f>
        <v>3688.549000000001</v>
      </c>
      <c r="Q68" s="213"/>
    </row>
    <row r="69" spans="1:17" ht="15.75" customHeight="1">
      <c r="A69" s="204" t="s">
        <v>40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1">
        <v>1517324</v>
      </c>
      <c r="L69" s="206"/>
      <c r="M69" s="206"/>
      <c r="N69" s="207">
        <f>N52</f>
        <v>0</v>
      </c>
      <c r="O69" s="207"/>
      <c r="P69" s="207">
        <f>P52</f>
        <v>0</v>
      </c>
      <c r="Q69" s="208"/>
    </row>
    <row r="70" spans="1:17" ht="17.25" customHeight="1">
      <c r="A70" s="209" t="s">
        <v>47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3" t="s">
        <v>48</v>
      </c>
      <c r="L70" s="211"/>
      <c r="M70" s="211"/>
      <c r="N70" s="212">
        <f>N53</f>
        <v>0</v>
      </c>
      <c r="O70" s="212"/>
      <c r="P70" s="212">
        <f>P53</f>
        <v>0</v>
      </c>
      <c r="Q70" s="213"/>
    </row>
    <row r="71" spans="1:17" ht="18.75" customHeight="1" thickBot="1">
      <c r="A71" s="184" t="s">
        <v>44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6">
        <f>N63+N65+N67+N69</f>
        <v>10881.140800000001</v>
      </c>
      <c r="O71" s="186"/>
      <c r="P71" s="186">
        <f>P63+P65+P67+P69</f>
        <v>10881.140800000001</v>
      </c>
      <c r="Q71" s="187"/>
    </row>
    <row r="73" spans="1:17" ht="17.25" customHeight="1" thickBot="1">
      <c r="A73" s="4" t="s">
        <v>49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188" t="s">
        <v>26</v>
      </c>
      <c r="B74" s="189"/>
      <c r="C74" s="192" t="s">
        <v>27</v>
      </c>
      <c r="D74" s="194" t="s">
        <v>50</v>
      </c>
      <c r="E74" s="195"/>
      <c r="F74" s="195"/>
      <c r="G74" s="195"/>
      <c r="H74" s="195"/>
      <c r="I74" s="195"/>
      <c r="J74" s="195"/>
      <c r="K74" s="189"/>
      <c r="L74" s="198" t="s">
        <v>51</v>
      </c>
      <c r="M74" s="194" t="s">
        <v>52</v>
      </c>
      <c r="N74" s="195"/>
      <c r="O74" s="189"/>
      <c r="P74" s="200" t="s">
        <v>53</v>
      </c>
      <c r="Q74" s="201"/>
    </row>
    <row r="75" spans="1:17" ht="11.25" customHeight="1" thickBot="1">
      <c r="A75" s="190"/>
      <c r="B75" s="191"/>
      <c r="C75" s="193"/>
      <c r="D75" s="196"/>
      <c r="E75" s="197"/>
      <c r="F75" s="197"/>
      <c r="G75" s="197"/>
      <c r="H75" s="197"/>
      <c r="I75" s="197"/>
      <c r="J75" s="197"/>
      <c r="K75" s="191"/>
      <c r="L75" s="199"/>
      <c r="M75" s="196"/>
      <c r="N75" s="197"/>
      <c r="O75" s="191"/>
      <c r="P75" s="202"/>
      <c r="Q75" s="203"/>
    </row>
    <row r="76" spans="1:17" ht="11.25" customHeight="1" thickBot="1">
      <c r="A76" s="174">
        <v>1</v>
      </c>
      <c r="B76" s="175"/>
      <c r="C76" s="12">
        <v>2</v>
      </c>
      <c r="D76" s="176">
        <v>3</v>
      </c>
      <c r="E76" s="177"/>
      <c r="F76" s="177"/>
      <c r="G76" s="177"/>
      <c r="H76" s="177"/>
      <c r="I76" s="177"/>
      <c r="J76" s="177"/>
      <c r="K76" s="175"/>
      <c r="L76" s="12">
        <v>4</v>
      </c>
      <c r="M76" s="176">
        <v>5</v>
      </c>
      <c r="N76" s="177"/>
      <c r="O76" s="175"/>
      <c r="P76" s="176">
        <v>6</v>
      </c>
      <c r="Q76" s="178"/>
    </row>
    <row r="77" spans="1:17" s="25" customFormat="1" ht="12.75" customHeight="1">
      <c r="A77" s="179"/>
      <c r="B77" s="180"/>
      <c r="C77" s="26" t="s">
        <v>36</v>
      </c>
      <c r="D77" s="181" t="s">
        <v>37</v>
      </c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3"/>
    </row>
    <row r="78" spans="1:17" s="25" customFormat="1" ht="11.25" customHeight="1">
      <c r="A78" s="156">
        <v>1</v>
      </c>
      <c r="B78" s="157"/>
      <c r="C78" s="27" t="s">
        <v>36</v>
      </c>
      <c r="D78" s="158" t="s">
        <v>38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60"/>
    </row>
    <row r="79" spans="1:17" s="25" customFormat="1" ht="11.25" customHeight="1">
      <c r="A79" s="144" t="s">
        <v>54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6"/>
    </row>
    <row r="80" spans="1:17" s="25" customFormat="1" ht="11.25" customHeight="1">
      <c r="A80" s="28">
        <v>1</v>
      </c>
      <c r="B80" s="29"/>
      <c r="C80" s="30" t="s">
        <v>36</v>
      </c>
      <c r="D80" s="132" t="s">
        <v>55</v>
      </c>
      <c r="E80" s="133"/>
      <c r="F80" s="133"/>
      <c r="G80" s="133"/>
      <c r="H80" s="133"/>
      <c r="I80" s="133"/>
      <c r="J80" s="133"/>
      <c r="K80" s="134"/>
      <c r="L80" s="31"/>
      <c r="M80" s="135"/>
      <c r="N80" s="136"/>
      <c r="O80" s="137"/>
      <c r="P80" s="151"/>
      <c r="Q80" s="152"/>
    </row>
    <row r="81" spans="1:17" s="25" customFormat="1" ht="21.75" customHeight="1">
      <c r="A81" s="28"/>
      <c r="B81" s="29"/>
      <c r="C81" s="30" t="s">
        <v>36</v>
      </c>
      <c r="D81" s="132" t="s">
        <v>106</v>
      </c>
      <c r="E81" s="133"/>
      <c r="F81" s="133"/>
      <c r="G81" s="133"/>
      <c r="H81" s="133"/>
      <c r="I81" s="133"/>
      <c r="J81" s="133"/>
      <c r="K81" s="134"/>
      <c r="L81" s="31" t="s">
        <v>56</v>
      </c>
      <c r="M81" s="135" t="s">
        <v>96</v>
      </c>
      <c r="N81" s="136"/>
      <c r="O81" s="137"/>
      <c r="P81" s="172">
        <f>7368.33+2407.98+38.9</f>
        <v>9815.21</v>
      </c>
      <c r="Q81" s="173"/>
    </row>
    <row r="82" spans="1:17" s="25" customFormat="1" ht="11.25" customHeight="1">
      <c r="A82" s="144" t="s">
        <v>57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6"/>
    </row>
    <row r="83" spans="1:17" s="25" customFormat="1" ht="11.25" customHeight="1">
      <c r="A83" s="28">
        <v>1</v>
      </c>
      <c r="B83" s="29"/>
      <c r="C83" s="30" t="s">
        <v>36</v>
      </c>
      <c r="D83" s="132" t="s">
        <v>58</v>
      </c>
      <c r="E83" s="133"/>
      <c r="F83" s="133"/>
      <c r="G83" s="133"/>
      <c r="H83" s="133"/>
      <c r="I83" s="133"/>
      <c r="J83" s="133"/>
      <c r="K83" s="134"/>
      <c r="L83" s="31" t="s">
        <v>59</v>
      </c>
      <c r="M83" s="135" t="s">
        <v>97</v>
      </c>
      <c r="N83" s="136"/>
      <c r="O83" s="137"/>
      <c r="P83" s="138">
        <f>3+1</f>
        <v>4</v>
      </c>
      <c r="Q83" s="139"/>
    </row>
    <row r="84" spans="1:17" s="25" customFormat="1" ht="11.25" customHeight="1">
      <c r="A84" s="144" t="s">
        <v>60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6"/>
    </row>
    <row r="85" spans="1:17" s="25" customFormat="1" ht="11.25" customHeight="1">
      <c r="A85" s="28">
        <v>1</v>
      </c>
      <c r="B85" s="29"/>
      <c r="C85" s="30" t="s">
        <v>36</v>
      </c>
      <c r="D85" s="132" t="s">
        <v>94</v>
      </c>
      <c r="E85" s="133"/>
      <c r="F85" s="133"/>
      <c r="G85" s="133"/>
      <c r="H85" s="133"/>
      <c r="I85" s="133"/>
      <c r="J85" s="133"/>
      <c r="K85" s="134"/>
      <c r="L85" s="31" t="s">
        <v>62</v>
      </c>
      <c r="M85" s="135" t="s">
        <v>61</v>
      </c>
      <c r="N85" s="136"/>
      <c r="O85" s="137"/>
      <c r="P85" s="142">
        <f>N48/P81</f>
        <v>0.609737825273224</v>
      </c>
      <c r="Q85" s="143"/>
    </row>
    <row r="86" spans="1:17" s="25" customFormat="1" ht="11.25" customHeight="1">
      <c r="A86" s="28">
        <v>2</v>
      </c>
      <c r="B86" s="29"/>
      <c r="C86" s="30" t="s">
        <v>36</v>
      </c>
      <c r="D86" s="132" t="s">
        <v>95</v>
      </c>
      <c r="E86" s="133"/>
      <c r="F86" s="133"/>
      <c r="G86" s="133"/>
      <c r="H86" s="133"/>
      <c r="I86" s="133"/>
      <c r="J86" s="133"/>
      <c r="K86" s="134"/>
      <c r="L86" s="31" t="s">
        <v>62</v>
      </c>
      <c r="M86" s="135" t="s">
        <v>61</v>
      </c>
      <c r="N86" s="136"/>
      <c r="O86" s="137"/>
      <c r="P86" s="138">
        <f>N48/P83</f>
        <v>1496.1762</v>
      </c>
      <c r="Q86" s="139"/>
    </row>
    <row r="87" spans="1:17" s="25" customFormat="1" ht="11.25" customHeight="1">
      <c r="A87" s="144" t="s">
        <v>63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6"/>
    </row>
    <row r="88" spans="1:17" s="25" customFormat="1" ht="11.25" customHeight="1">
      <c r="A88" s="28">
        <v>1</v>
      </c>
      <c r="B88" s="29"/>
      <c r="C88" s="30" t="s">
        <v>36</v>
      </c>
      <c r="D88" s="132" t="s">
        <v>64</v>
      </c>
      <c r="E88" s="133"/>
      <c r="F88" s="133"/>
      <c r="G88" s="133"/>
      <c r="H88" s="133"/>
      <c r="I88" s="133"/>
      <c r="J88" s="133"/>
      <c r="K88" s="134"/>
      <c r="L88" s="31" t="s">
        <v>65</v>
      </c>
      <c r="M88" s="135" t="s">
        <v>61</v>
      </c>
      <c r="N88" s="136"/>
      <c r="O88" s="137"/>
      <c r="P88" s="170">
        <v>7.28</v>
      </c>
      <c r="Q88" s="171"/>
    </row>
    <row r="89" spans="1:17" s="25" customFormat="1" ht="11.25" customHeight="1">
      <c r="A89" s="28">
        <v>2</v>
      </c>
      <c r="B89" s="29"/>
      <c r="C89" s="30" t="s">
        <v>36</v>
      </c>
      <c r="D89" s="132" t="s">
        <v>66</v>
      </c>
      <c r="E89" s="133"/>
      <c r="F89" s="133"/>
      <c r="G89" s="133"/>
      <c r="H89" s="133"/>
      <c r="I89" s="133"/>
      <c r="J89" s="133"/>
      <c r="K89" s="134"/>
      <c r="L89" s="31" t="s">
        <v>65</v>
      </c>
      <c r="M89" s="135" t="s">
        <v>61</v>
      </c>
      <c r="N89" s="136"/>
      <c r="O89" s="137"/>
      <c r="P89" s="138">
        <v>100</v>
      </c>
      <c r="Q89" s="139"/>
    </row>
    <row r="90" spans="1:17" s="25" customFormat="1" ht="11.25" customHeight="1">
      <c r="A90" s="28">
        <v>3</v>
      </c>
      <c r="B90" s="29"/>
      <c r="C90" s="30" t="s">
        <v>36</v>
      </c>
      <c r="D90" s="132" t="s">
        <v>98</v>
      </c>
      <c r="E90" s="133"/>
      <c r="F90" s="133"/>
      <c r="G90" s="133"/>
      <c r="H90" s="133"/>
      <c r="I90" s="133"/>
      <c r="J90" s="133"/>
      <c r="K90" s="134"/>
      <c r="L90" s="31" t="s">
        <v>65</v>
      </c>
      <c r="M90" s="135" t="s">
        <v>61</v>
      </c>
      <c r="N90" s="136"/>
      <c r="O90" s="137"/>
      <c r="P90" s="138">
        <v>100</v>
      </c>
      <c r="Q90" s="139"/>
    </row>
    <row r="91" spans="1:17" s="25" customFormat="1" ht="11.25" customHeight="1">
      <c r="A91" s="28">
        <v>3</v>
      </c>
      <c r="B91" s="29"/>
      <c r="C91" s="30">
        <v>1517321</v>
      </c>
      <c r="D91" s="132" t="s">
        <v>99</v>
      </c>
      <c r="E91" s="133"/>
      <c r="F91" s="133"/>
      <c r="G91" s="133"/>
      <c r="H91" s="133"/>
      <c r="I91" s="133"/>
      <c r="J91" s="133"/>
      <c r="K91" s="134"/>
      <c r="L91" s="31" t="s">
        <v>65</v>
      </c>
      <c r="M91" s="135" t="s">
        <v>61</v>
      </c>
      <c r="N91" s="136"/>
      <c r="O91" s="137"/>
      <c r="P91" s="138">
        <v>100</v>
      </c>
      <c r="Q91" s="139"/>
    </row>
    <row r="92" spans="1:17" s="25" customFormat="1" ht="11.25" customHeight="1">
      <c r="A92" s="156">
        <v>2</v>
      </c>
      <c r="B92" s="157"/>
      <c r="C92" s="27">
        <v>1517321</v>
      </c>
      <c r="D92" s="158" t="s">
        <v>41</v>
      </c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60"/>
    </row>
    <row r="93" spans="1:17" s="25" customFormat="1" ht="11.25" customHeight="1">
      <c r="A93" s="144" t="s">
        <v>54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6"/>
    </row>
    <row r="94" spans="1:17" s="25" customFormat="1" ht="11.25" customHeight="1">
      <c r="A94" s="28">
        <v>1</v>
      </c>
      <c r="B94" s="29"/>
      <c r="C94" s="30">
        <v>1517321</v>
      </c>
      <c r="D94" s="132" t="s">
        <v>67</v>
      </c>
      <c r="E94" s="133"/>
      <c r="F94" s="133"/>
      <c r="G94" s="133"/>
      <c r="H94" s="133"/>
      <c r="I94" s="133"/>
      <c r="J94" s="133"/>
      <c r="K94" s="134"/>
      <c r="L94" s="31"/>
      <c r="M94" s="135"/>
      <c r="N94" s="136"/>
      <c r="O94" s="137"/>
      <c r="P94" s="151"/>
      <c r="Q94" s="152"/>
    </row>
    <row r="95" spans="1:17" s="25" customFormat="1" ht="20.25" customHeight="1">
      <c r="A95" s="28"/>
      <c r="B95" s="29"/>
      <c r="C95" s="30">
        <f>C94</f>
        <v>1517321</v>
      </c>
      <c r="D95" s="153" t="s">
        <v>107</v>
      </c>
      <c r="E95" s="154"/>
      <c r="F95" s="154"/>
      <c r="G95" s="154"/>
      <c r="H95" s="154"/>
      <c r="I95" s="154"/>
      <c r="J95" s="154"/>
      <c r="K95" s="155"/>
      <c r="L95" s="31" t="s">
        <v>56</v>
      </c>
      <c r="M95" s="135" t="str">
        <f>M81</f>
        <v>проектно-кошорисна документація, тех.завдання, дефекті акти</v>
      </c>
      <c r="N95" s="136"/>
      <c r="O95" s="137"/>
      <c r="P95" s="163">
        <v>670</v>
      </c>
      <c r="Q95" s="164"/>
    </row>
    <row r="96" spans="1:17" s="25" customFormat="1" ht="11.25" customHeight="1">
      <c r="A96" s="144" t="s">
        <v>57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</row>
    <row r="97" spans="1:17" s="25" customFormat="1" ht="11.25">
      <c r="A97" s="28">
        <v>1</v>
      </c>
      <c r="B97" s="29"/>
      <c r="C97" s="30">
        <f>C95</f>
        <v>1517321</v>
      </c>
      <c r="D97" s="132" t="s">
        <v>108</v>
      </c>
      <c r="E97" s="133"/>
      <c r="F97" s="133"/>
      <c r="G97" s="133"/>
      <c r="H97" s="133"/>
      <c r="I97" s="133"/>
      <c r="J97" s="133"/>
      <c r="K97" s="134"/>
      <c r="L97" s="31" t="s">
        <v>59</v>
      </c>
      <c r="M97" s="135" t="s">
        <v>97</v>
      </c>
      <c r="N97" s="136"/>
      <c r="O97" s="137"/>
      <c r="P97" s="138">
        <v>1</v>
      </c>
      <c r="Q97" s="139"/>
    </row>
    <row r="98" spans="1:17" s="25" customFormat="1" ht="11.25" customHeight="1">
      <c r="A98" s="144" t="s">
        <v>60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6"/>
    </row>
    <row r="99" spans="1:17" s="25" customFormat="1" ht="11.25" customHeight="1">
      <c r="A99" s="28">
        <v>1</v>
      </c>
      <c r="B99" s="29"/>
      <c r="C99" s="30">
        <f>C97</f>
        <v>1517321</v>
      </c>
      <c r="D99" s="132" t="s">
        <v>100</v>
      </c>
      <c r="E99" s="133"/>
      <c r="F99" s="133"/>
      <c r="G99" s="133"/>
      <c r="H99" s="133"/>
      <c r="I99" s="133"/>
      <c r="J99" s="133"/>
      <c r="K99" s="134"/>
      <c r="L99" s="31" t="s">
        <v>62</v>
      </c>
      <c r="M99" s="135" t="s">
        <v>61</v>
      </c>
      <c r="N99" s="136"/>
      <c r="O99" s="137"/>
      <c r="P99" s="138">
        <v>50</v>
      </c>
      <c r="Q99" s="139"/>
    </row>
    <row r="100" spans="1:17" s="25" customFormat="1" ht="11.25" customHeight="1">
      <c r="A100" s="28">
        <v>2</v>
      </c>
      <c r="B100" s="29"/>
      <c r="C100" s="30">
        <f>C99</f>
        <v>1517321</v>
      </c>
      <c r="D100" s="132" t="s">
        <v>102</v>
      </c>
      <c r="E100" s="133"/>
      <c r="F100" s="133"/>
      <c r="G100" s="133"/>
      <c r="H100" s="133"/>
      <c r="I100" s="133"/>
      <c r="J100" s="133"/>
      <c r="K100" s="134"/>
      <c r="L100" s="31" t="s">
        <v>62</v>
      </c>
      <c r="M100" s="135" t="s">
        <v>61</v>
      </c>
      <c r="N100" s="136"/>
      <c r="O100" s="137"/>
      <c r="P100" s="142">
        <f>P99/P95</f>
        <v>0.07462686567164178</v>
      </c>
      <c r="Q100" s="143"/>
    </row>
    <row r="101" spans="1:17" s="25" customFormat="1" ht="11.25" customHeight="1">
      <c r="A101" s="144" t="s">
        <v>63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6"/>
    </row>
    <row r="102" spans="1:17" s="25" customFormat="1" ht="11.25" customHeight="1">
      <c r="A102" s="28">
        <v>1</v>
      </c>
      <c r="B102" s="29"/>
      <c r="C102" s="30">
        <f>C100</f>
        <v>1517321</v>
      </c>
      <c r="D102" s="132" t="s">
        <v>69</v>
      </c>
      <c r="E102" s="133"/>
      <c r="F102" s="133"/>
      <c r="G102" s="133"/>
      <c r="H102" s="133"/>
      <c r="I102" s="133"/>
      <c r="J102" s="133"/>
      <c r="K102" s="134"/>
      <c r="L102" s="31" t="s">
        <v>65</v>
      </c>
      <c r="M102" s="135" t="s">
        <v>61</v>
      </c>
      <c r="N102" s="136"/>
      <c r="O102" s="137"/>
      <c r="P102" s="147">
        <v>19.3</v>
      </c>
      <c r="Q102" s="148"/>
    </row>
    <row r="103" spans="1:17" s="25" customFormat="1" ht="11.25" customHeight="1">
      <c r="A103" s="28">
        <v>2</v>
      </c>
      <c r="B103" s="29"/>
      <c r="C103" s="30">
        <f>C100</f>
        <v>1517321</v>
      </c>
      <c r="D103" s="132" t="s">
        <v>70</v>
      </c>
      <c r="E103" s="133"/>
      <c r="F103" s="133"/>
      <c r="G103" s="133"/>
      <c r="H103" s="133"/>
      <c r="I103" s="133"/>
      <c r="J103" s="133"/>
      <c r="K103" s="134"/>
      <c r="L103" s="31" t="s">
        <v>65</v>
      </c>
      <c r="M103" s="135" t="s">
        <v>61</v>
      </c>
      <c r="N103" s="136"/>
      <c r="O103" s="137"/>
      <c r="P103" s="138">
        <v>100</v>
      </c>
      <c r="Q103" s="139"/>
    </row>
    <row r="104" spans="1:17" s="25" customFormat="1" ht="11.25" customHeight="1">
      <c r="A104" s="28">
        <v>3</v>
      </c>
      <c r="B104" s="29"/>
      <c r="C104" s="30">
        <v>1517321</v>
      </c>
      <c r="D104" s="132" t="s">
        <v>99</v>
      </c>
      <c r="E104" s="133"/>
      <c r="F104" s="133"/>
      <c r="G104" s="133"/>
      <c r="H104" s="133"/>
      <c r="I104" s="133"/>
      <c r="J104" s="133"/>
      <c r="K104" s="134"/>
      <c r="L104" s="31" t="s">
        <v>65</v>
      </c>
      <c r="M104" s="135" t="s">
        <v>61</v>
      </c>
      <c r="N104" s="136"/>
      <c r="O104" s="137"/>
      <c r="P104" s="138">
        <v>100</v>
      </c>
      <c r="Q104" s="139"/>
    </row>
    <row r="105" spans="1:17" s="25" customFormat="1" ht="16.5" customHeight="1">
      <c r="A105" s="165"/>
      <c r="B105" s="166"/>
      <c r="C105" s="26">
        <v>1517323</v>
      </c>
      <c r="D105" s="167" t="str">
        <f>A65</f>
        <v>Будівництво установ та закладів соціальної сфери</v>
      </c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9"/>
    </row>
    <row r="106" spans="1:17" s="25" customFormat="1" ht="11.25" customHeight="1">
      <c r="A106" s="156">
        <v>1</v>
      </c>
      <c r="B106" s="157"/>
      <c r="C106" s="27">
        <v>1517323</v>
      </c>
      <c r="D106" s="158" t="s">
        <v>41</v>
      </c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60"/>
    </row>
    <row r="107" spans="1:17" s="25" customFormat="1" ht="11.25" customHeight="1">
      <c r="A107" s="144" t="s">
        <v>54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6"/>
    </row>
    <row r="108" spans="1:17" s="25" customFormat="1" ht="11.25" customHeight="1">
      <c r="A108" s="28">
        <v>1</v>
      </c>
      <c r="B108" s="29"/>
      <c r="C108" s="30">
        <f>C106</f>
        <v>1517323</v>
      </c>
      <c r="D108" s="132" t="s">
        <v>67</v>
      </c>
      <c r="E108" s="133"/>
      <c r="F108" s="133"/>
      <c r="G108" s="133"/>
      <c r="H108" s="133"/>
      <c r="I108" s="133"/>
      <c r="J108" s="133"/>
      <c r="K108" s="134"/>
      <c r="L108" s="31"/>
      <c r="M108" s="135"/>
      <c r="N108" s="136"/>
      <c r="O108" s="137"/>
      <c r="P108" s="151"/>
      <c r="Q108" s="152"/>
    </row>
    <row r="109" spans="1:17" s="25" customFormat="1" ht="21.75" customHeight="1">
      <c r="A109" s="28"/>
      <c r="B109" s="29"/>
      <c r="C109" s="30">
        <f>C108</f>
        <v>1517323</v>
      </c>
      <c r="D109" s="153" t="s">
        <v>107</v>
      </c>
      <c r="E109" s="154"/>
      <c r="F109" s="154"/>
      <c r="G109" s="154"/>
      <c r="H109" s="154"/>
      <c r="I109" s="154"/>
      <c r="J109" s="154"/>
      <c r="K109" s="155"/>
      <c r="L109" s="31" t="s">
        <v>56</v>
      </c>
      <c r="M109" s="135" t="str">
        <f>M81</f>
        <v>проектно-кошорисна документація, тех.завдання, дефекті акти</v>
      </c>
      <c r="N109" s="136"/>
      <c r="O109" s="137"/>
      <c r="P109" s="163">
        <v>4.5</v>
      </c>
      <c r="Q109" s="164"/>
    </row>
    <row r="110" spans="1:17" s="25" customFormat="1" ht="11.25" customHeight="1">
      <c r="A110" s="144" t="s">
        <v>57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6"/>
    </row>
    <row r="111" spans="1:17" s="25" customFormat="1" ht="11.25" customHeight="1">
      <c r="A111" s="28">
        <v>1</v>
      </c>
      <c r="B111" s="29"/>
      <c r="C111" s="30">
        <f>C109</f>
        <v>1517323</v>
      </c>
      <c r="D111" s="132" t="s">
        <v>108</v>
      </c>
      <c r="E111" s="133"/>
      <c r="F111" s="133"/>
      <c r="G111" s="133"/>
      <c r="H111" s="133"/>
      <c r="I111" s="133"/>
      <c r="J111" s="133"/>
      <c r="K111" s="134"/>
      <c r="L111" s="31" t="s">
        <v>59</v>
      </c>
      <c r="M111" s="135" t="str">
        <f>M83</f>
        <v>рішення міської ради</v>
      </c>
      <c r="N111" s="136"/>
      <c r="O111" s="137"/>
      <c r="P111" s="138">
        <v>1</v>
      </c>
      <c r="Q111" s="139"/>
    </row>
    <row r="112" spans="1:17" s="25" customFormat="1" ht="11.25" customHeight="1">
      <c r="A112" s="144" t="s">
        <v>60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6"/>
    </row>
    <row r="113" spans="1:17" s="25" customFormat="1" ht="11.25" customHeight="1">
      <c r="A113" s="28">
        <v>1</v>
      </c>
      <c r="B113" s="29"/>
      <c r="C113" s="30">
        <f>C111</f>
        <v>1517323</v>
      </c>
      <c r="D113" s="132" t="s">
        <v>100</v>
      </c>
      <c r="E113" s="133"/>
      <c r="F113" s="133"/>
      <c r="G113" s="133"/>
      <c r="H113" s="133"/>
      <c r="I113" s="133"/>
      <c r="J113" s="133"/>
      <c r="K113" s="134"/>
      <c r="L113" s="31" t="s">
        <v>62</v>
      </c>
      <c r="M113" s="135" t="s">
        <v>61</v>
      </c>
      <c r="N113" s="136"/>
      <c r="O113" s="137"/>
      <c r="P113" s="138">
        <f>N50</f>
        <v>1157.887</v>
      </c>
      <c r="Q113" s="139"/>
    </row>
    <row r="114" spans="1:17" s="25" customFormat="1" ht="11.25" customHeight="1">
      <c r="A114" s="28">
        <v>2</v>
      </c>
      <c r="B114" s="29"/>
      <c r="C114" s="30">
        <f>C113</f>
        <v>1517323</v>
      </c>
      <c r="D114" s="132" t="s">
        <v>102</v>
      </c>
      <c r="E114" s="133"/>
      <c r="F114" s="133"/>
      <c r="G114" s="133"/>
      <c r="H114" s="133"/>
      <c r="I114" s="133"/>
      <c r="J114" s="133"/>
      <c r="K114" s="134"/>
      <c r="L114" s="31" t="s">
        <v>62</v>
      </c>
      <c r="M114" s="135" t="s">
        <v>61</v>
      </c>
      <c r="N114" s="136"/>
      <c r="O114" s="137"/>
      <c r="P114" s="142">
        <f>N65/P109</f>
        <v>257.3082222222222</v>
      </c>
      <c r="Q114" s="143"/>
    </row>
    <row r="115" spans="1:17" s="25" customFormat="1" ht="11.25" customHeight="1">
      <c r="A115" s="144" t="s">
        <v>63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6"/>
    </row>
    <row r="116" spans="1:17" s="25" customFormat="1" ht="11.25" customHeight="1">
      <c r="A116" s="28">
        <v>1</v>
      </c>
      <c r="B116" s="29"/>
      <c r="C116" s="30">
        <v>1517323</v>
      </c>
      <c r="D116" s="132" t="s">
        <v>69</v>
      </c>
      <c r="E116" s="133"/>
      <c r="F116" s="133"/>
      <c r="G116" s="133"/>
      <c r="H116" s="133"/>
      <c r="I116" s="133"/>
      <c r="J116" s="133"/>
      <c r="K116" s="134"/>
      <c r="L116" s="31" t="s">
        <v>65</v>
      </c>
      <c r="M116" s="135" t="s">
        <v>61</v>
      </c>
      <c r="N116" s="136"/>
      <c r="O116" s="137"/>
      <c r="P116" s="147">
        <v>100</v>
      </c>
      <c r="Q116" s="148"/>
    </row>
    <row r="117" spans="1:17" s="25" customFormat="1" ht="11.25" customHeight="1">
      <c r="A117" s="28">
        <v>2</v>
      </c>
      <c r="B117" s="29"/>
      <c r="C117" s="30">
        <v>1517323</v>
      </c>
      <c r="D117" s="132" t="s">
        <v>70</v>
      </c>
      <c r="E117" s="133"/>
      <c r="F117" s="133"/>
      <c r="G117" s="133"/>
      <c r="H117" s="133"/>
      <c r="I117" s="133"/>
      <c r="J117" s="133"/>
      <c r="K117" s="134"/>
      <c r="L117" s="31" t="s">
        <v>65</v>
      </c>
      <c r="M117" s="135" t="s">
        <v>61</v>
      </c>
      <c r="N117" s="136"/>
      <c r="O117" s="137"/>
      <c r="P117" s="138">
        <v>100</v>
      </c>
      <c r="Q117" s="139"/>
    </row>
    <row r="118" spans="1:17" s="25" customFormat="1" ht="11.25" customHeight="1">
      <c r="A118" s="28">
        <v>3</v>
      </c>
      <c r="B118" s="29"/>
      <c r="C118" s="30">
        <v>1517323</v>
      </c>
      <c r="D118" s="132" t="s">
        <v>99</v>
      </c>
      <c r="E118" s="133"/>
      <c r="F118" s="133"/>
      <c r="G118" s="133"/>
      <c r="H118" s="133"/>
      <c r="I118" s="133"/>
      <c r="J118" s="133"/>
      <c r="K118" s="134"/>
      <c r="L118" s="31" t="s">
        <v>65</v>
      </c>
      <c r="M118" s="135" t="s">
        <v>61</v>
      </c>
      <c r="N118" s="136"/>
      <c r="O118" s="137"/>
      <c r="P118" s="138">
        <v>100</v>
      </c>
      <c r="Q118" s="139"/>
    </row>
    <row r="119" spans="1:17" s="25" customFormat="1" ht="18" customHeight="1">
      <c r="A119" s="165"/>
      <c r="B119" s="166"/>
      <c r="C119" s="26" t="s">
        <v>42</v>
      </c>
      <c r="D119" s="167" t="s">
        <v>43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9"/>
    </row>
    <row r="120" spans="1:17" s="25" customFormat="1" ht="11.25" customHeight="1">
      <c r="A120" s="156">
        <v>1</v>
      </c>
      <c r="B120" s="157"/>
      <c r="C120" s="27" t="s">
        <v>42</v>
      </c>
      <c r="D120" s="158" t="s">
        <v>38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60"/>
    </row>
    <row r="121" spans="1:17" s="25" customFormat="1" ht="11.25" customHeight="1">
      <c r="A121" s="144" t="s">
        <v>54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6"/>
    </row>
    <row r="122" spans="1:17" s="25" customFormat="1" ht="11.25" customHeight="1">
      <c r="A122" s="28">
        <v>1</v>
      </c>
      <c r="B122" s="29"/>
      <c r="C122" s="30" t="s">
        <v>42</v>
      </c>
      <c r="D122" s="132" t="s">
        <v>55</v>
      </c>
      <c r="E122" s="133"/>
      <c r="F122" s="133"/>
      <c r="G122" s="133"/>
      <c r="H122" s="133"/>
      <c r="I122" s="133"/>
      <c r="J122" s="133"/>
      <c r="K122" s="134"/>
      <c r="L122" s="31"/>
      <c r="M122" s="135"/>
      <c r="N122" s="136"/>
      <c r="O122" s="137"/>
      <c r="P122" s="151"/>
      <c r="Q122" s="152"/>
    </row>
    <row r="123" spans="1:17" s="25" customFormat="1" ht="22.5" customHeight="1">
      <c r="A123" s="28"/>
      <c r="B123" s="29"/>
      <c r="C123" s="30" t="s">
        <v>42</v>
      </c>
      <c r="D123" s="132" t="str">
        <f>D81</f>
        <v>Загальна площа об'єктів, які планується побудувати:</v>
      </c>
      <c r="E123" s="133"/>
      <c r="F123" s="133"/>
      <c r="G123" s="133"/>
      <c r="H123" s="133"/>
      <c r="I123" s="133"/>
      <c r="J123" s="133"/>
      <c r="K123" s="134"/>
      <c r="L123" s="31" t="s">
        <v>56</v>
      </c>
      <c r="M123" s="135" t="str">
        <f>M109</f>
        <v>проектно-кошорисна документація, тех.завдання, дефекті акти</v>
      </c>
      <c r="N123" s="136"/>
      <c r="O123" s="137"/>
      <c r="P123" s="163">
        <f>1868.2+1600</f>
        <v>3468.2</v>
      </c>
      <c r="Q123" s="164"/>
    </row>
    <row r="124" spans="1:17" s="25" customFormat="1" ht="11.25" customHeight="1">
      <c r="A124" s="144" t="s">
        <v>57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6"/>
    </row>
    <row r="125" spans="1:17" s="25" customFormat="1" ht="11.25" customHeight="1">
      <c r="A125" s="28">
        <v>1</v>
      </c>
      <c r="B125" s="29"/>
      <c r="C125" s="30" t="s">
        <v>42</v>
      </c>
      <c r="D125" s="132" t="s">
        <v>58</v>
      </c>
      <c r="E125" s="133"/>
      <c r="F125" s="133"/>
      <c r="G125" s="133"/>
      <c r="H125" s="133"/>
      <c r="I125" s="133"/>
      <c r="J125" s="133"/>
      <c r="K125" s="134"/>
      <c r="L125" s="31" t="s">
        <v>59</v>
      </c>
      <c r="M125" s="135" t="str">
        <f>M111</f>
        <v>рішення міської ради</v>
      </c>
      <c r="N125" s="136"/>
      <c r="O125" s="137"/>
      <c r="P125" s="138">
        <v>3</v>
      </c>
      <c r="Q125" s="139"/>
    </row>
    <row r="126" spans="1:17" s="25" customFormat="1" ht="11.25" customHeight="1">
      <c r="A126" s="144" t="s">
        <v>60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6"/>
    </row>
    <row r="127" spans="1:17" s="25" customFormat="1" ht="11.25" customHeight="1">
      <c r="A127" s="28">
        <v>1</v>
      </c>
      <c r="B127" s="29"/>
      <c r="C127" s="30" t="s">
        <v>42</v>
      </c>
      <c r="D127" s="132" t="s">
        <v>94</v>
      </c>
      <c r="E127" s="133"/>
      <c r="F127" s="133"/>
      <c r="G127" s="133"/>
      <c r="H127" s="133"/>
      <c r="I127" s="133"/>
      <c r="J127" s="133"/>
      <c r="K127" s="134"/>
      <c r="L127" s="31" t="s">
        <v>62</v>
      </c>
      <c r="M127" s="135" t="s">
        <v>61</v>
      </c>
      <c r="N127" s="136"/>
      <c r="O127" s="137"/>
      <c r="P127" s="142">
        <f>N55/P123</f>
        <v>0.5773628971800935</v>
      </c>
      <c r="Q127" s="143"/>
    </row>
    <row r="128" spans="1:17" s="25" customFormat="1" ht="11.25" customHeight="1">
      <c r="A128" s="28">
        <v>2</v>
      </c>
      <c r="B128" s="29"/>
      <c r="C128" s="30" t="s">
        <v>42</v>
      </c>
      <c r="D128" s="132" t="s">
        <v>101</v>
      </c>
      <c r="E128" s="133"/>
      <c r="F128" s="133"/>
      <c r="G128" s="133"/>
      <c r="H128" s="133"/>
      <c r="I128" s="133"/>
      <c r="J128" s="133"/>
      <c r="K128" s="134"/>
      <c r="L128" s="31" t="s">
        <v>62</v>
      </c>
      <c r="M128" s="135" t="s">
        <v>61</v>
      </c>
      <c r="N128" s="136"/>
      <c r="O128" s="137"/>
      <c r="P128" s="142">
        <f>N55/P125</f>
        <v>667.47</v>
      </c>
      <c r="Q128" s="143"/>
    </row>
    <row r="129" spans="1:17" s="25" customFormat="1" ht="11.25" customHeight="1">
      <c r="A129" s="144" t="s">
        <v>63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6"/>
    </row>
    <row r="130" spans="1:17" s="25" customFormat="1" ht="11.25" customHeight="1">
      <c r="A130" s="28">
        <v>1</v>
      </c>
      <c r="B130" s="29"/>
      <c r="C130" s="30" t="s">
        <v>42</v>
      </c>
      <c r="D130" s="132" t="s">
        <v>64</v>
      </c>
      <c r="E130" s="133"/>
      <c r="F130" s="133"/>
      <c r="G130" s="133"/>
      <c r="H130" s="133"/>
      <c r="I130" s="133"/>
      <c r="J130" s="133"/>
      <c r="K130" s="134"/>
      <c r="L130" s="31" t="s">
        <v>65</v>
      </c>
      <c r="M130" s="135" t="s">
        <v>61</v>
      </c>
      <c r="N130" s="136"/>
      <c r="O130" s="137"/>
      <c r="P130" s="161">
        <v>0.3</v>
      </c>
      <c r="Q130" s="162"/>
    </row>
    <row r="131" spans="1:17" s="25" customFormat="1" ht="11.25" customHeight="1">
      <c r="A131" s="28">
        <v>2</v>
      </c>
      <c r="B131" s="29"/>
      <c r="C131" s="30" t="s">
        <v>42</v>
      </c>
      <c r="D131" s="132" t="s">
        <v>66</v>
      </c>
      <c r="E131" s="133"/>
      <c r="F131" s="133"/>
      <c r="G131" s="133"/>
      <c r="H131" s="133"/>
      <c r="I131" s="133"/>
      <c r="J131" s="133"/>
      <c r="K131" s="134"/>
      <c r="L131" s="31" t="s">
        <v>65</v>
      </c>
      <c r="M131" s="135" t="s">
        <v>61</v>
      </c>
      <c r="N131" s="136"/>
      <c r="O131" s="137"/>
      <c r="P131" s="138">
        <v>100</v>
      </c>
      <c r="Q131" s="139"/>
    </row>
    <row r="132" spans="1:17" s="25" customFormat="1" ht="11.25" customHeight="1">
      <c r="A132" s="28">
        <v>3</v>
      </c>
      <c r="B132" s="29"/>
      <c r="C132" s="30">
        <v>1517325</v>
      </c>
      <c r="D132" s="132" t="s">
        <v>98</v>
      </c>
      <c r="E132" s="133"/>
      <c r="F132" s="133"/>
      <c r="G132" s="133"/>
      <c r="H132" s="133"/>
      <c r="I132" s="133"/>
      <c r="J132" s="133"/>
      <c r="K132" s="134"/>
      <c r="L132" s="31" t="s">
        <v>65</v>
      </c>
      <c r="M132" s="135" t="s">
        <v>61</v>
      </c>
      <c r="N132" s="136"/>
      <c r="O132" s="137"/>
      <c r="P132" s="138">
        <v>100</v>
      </c>
      <c r="Q132" s="139"/>
    </row>
    <row r="133" spans="1:17" s="25" customFormat="1" ht="11.25" customHeight="1">
      <c r="A133" s="156">
        <v>2</v>
      </c>
      <c r="B133" s="157"/>
      <c r="C133" s="27" t="s">
        <v>42</v>
      </c>
      <c r="D133" s="158" t="s">
        <v>41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60"/>
    </row>
    <row r="134" spans="1:17" s="25" customFormat="1" ht="11.25" customHeight="1">
      <c r="A134" s="144" t="s">
        <v>54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6"/>
    </row>
    <row r="135" spans="1:17" s="25" customFormat="1" ht="11.25" customHeight="1">
      <c r="A135" s="28">
        <v>1</v>
      </c>
      <c r="B135" s="29"/>
      <c r="C135" s="30" t="s">
        <v>42</v>
      </c>
      <c r="D135" s="132" t="s">
        <v>67</v>
      </c>
      <c r="E135" s="133"/>
      <c r="F135" s="133"/>
      <c r="G135" s="133"/>
      <c r="H135" s="133"/>
      <c r="I135" s="133"/>
      <c r="J135" s="133"/>
      <c r="K135" s="134"/>
      <c r="L135" s="31"/>
      <c r="M135" s="135"/>
      <c r="N135" s="136"/>
      <c r="O135" s="137"/>
      <c r="P135" s="151"/>
      <c r="Q135" s="152"/>
    </row>
    <row r="136" spans="1:17" s="25" customFormat="1" ht="21.75" customHeight="1">
      <c r="A136" s="28"/>
      <c r="B136" s="29"/>
      <c r="C136" s="30" t="s">
        <v>42</v>
      </c>
      <c r="D136" s="153" t="s">
        <v>107</v>
      </c>
      <c r="E136" s="154"/>
      <c r="F136" s="154"/>
      <c r="G136" s="154"/>
      <c r="H136" s="154"/>
      <c r="I136" s="154"/>
      <c r="J136" s="154"/>
      <c r="K136" s="155"/>
      <c r="L136" s="31" t="s">
        <v>56</v>
      </c>
      <c r="M136" s="135" t="str">
        <f>M123</f>
        <v>проектно-кошорисна документація, тех.завдання, дефекті акти</v>
      </c>
      <c r="N136" s="136"/>
      <c r="O136" s="137"/>
      <c r="P136" s="138">
        <v>7000</v>
      </c>
      <c r="Q136" s="139"/>
    </row>
    <row r="137" spans="1:17" s="25" customFormat="1" ht="11.25" customHeight="1">
      <c r="A137" s="144" t="s">
        <v>57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6"/>
    </row>
    <row r="138" spans="1:17" s="25" customFormat="1" ht="11.25" customHeight="1">
      <c r="A138" s="28">
        <v>1</v>
      </c>
      <c r="B138" s="29"/>
      <c r="C138" s="30" t="s">
        <v>42</v>
      </c>
      <c r="D138" s="132" t="s">
        <v>108</v>
      </c>
      <c r="E138" s="133"/>
      <c r="F138" s="133"/>
      <c r="G138" s="133"/>
      <c r="H138" s="133"/>
      <c r="I138" s="133"/>
      <c r="J138" s="133"/>
      <c r="K138" s="134"/>
      <c r="L138" s="31" t="s">
        <v>59</v>
      </c>
      <c r="M138" s="135" t="str">
        <f>M125</f>
        <v>рішення міської ради</v>
      </c>
      <c r="N138" s="136"/>
      <c r="O138" s="137"/>
      <c r="P138" s="138">
        <v>1</v>
      </c>
      <c r="Q138" s="139"/>
    </row>
    <row r="139" spans="1:17" s="25" customFormat="1" ht="11.25" customHeight="1">
      <c r="A139" s="144" t="s">
        <v>60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6"/>
    </row>
    <row r="140" spans="1:17" s="25" customFormat="1" ht="11.25" customHeight="1">
      <c r="A140" s="28">
        <v>1</v>
      </c>
      <c r="B140" s="29"/>
      <c r="C140" s="30" t="s">
        <v>42</v>
      </c>
      <c r="D140" s="132" t="s">
        <v>100</v>
      </c>
      <c r="E140" s="133"/>
      <c r="F140" s="133"/>
      <c r="G140" s="133"/>
      <c r="H140" s="133"/>
      <c r="I140" s="133"/>
      <c r="J140" s="133"/>
      <c r="K140" s="134"/>
      <c r="L140" s="31" t="s">
        <v>62</v>
      </c>
      <c r="M140" s="135" t="s">
        <v>61</v>
      </c>
      <c r="N140" s="136"/>
      <c r="O140" s="137"/>
      <c r="P140" s="142">
        <f>K171</f>
        <v>1686.1390000000008</v>
      </c>
      <c r="Q140" s="143"/>
    </row>
    <row r="141" spans="1:17" s="25" customFormat="1" ht="11.25" customHeight="1">
      <c r="A141" s="28">
        <v>2</v>
      </c>
      <c r="B141" s="29"/>
      <c r="C141" s="30" t="s">
        <v>42</v>
      </c>
      <c r="D141" s="132" t="s">
        <v>102</v>
      </c>
      <c r="E141" s="133"/>
      <c r="F141" s="133"/>
      <c r="G141" s="133"/>
      <c r="H141" s="133"/>
      <c r="I141" s="133"/>
      <c r="J141" s="133"/>
      <c r="K141" s="134"/>
      <c r="L141" s="31" t="s">
        <v>62</v>
      </c>
      <c r="M141" s="135" t="s">
        <v>61</v>
      </c>
      <c r="N141" s="136"/>
      <c r="O141" s="137"/>
      <c r="P141" s="142">
        <f>K171/P136</f>
        <v>0.24087700000000012</v>
      </c>
      <c r="Q141" s="143"/>
    </row>
    <row r="142" spans="1:17" s="25" customFormat="1" ht="11.25" customHeight="1">
      <c r="A142" s="144" t="s">
        <v>63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6"/>
    </row>
    <row r="143" spans="1:17" s="25" customFormat="1" ht="11.25" customHeight="1">
      <c r="A143" s="28">
        <v>1</v>
      </c>
      <c r="B143" s="29"/>
      <c r="C143" s="30" t="s">
        <v>42</v>
      </c>
      <c r="D143" s="132" t="s">
        <v>69</v>
      </c>
      <c r="E143" s="133"/>
      <c r="F143" s="133"/>
      <c r="G143" s="133"/>
      <c r="H143" s="133"/>
      <c r="I143" s="133"/>
      <c r="J143" s="133"/>
      <c r="K143" s="134"/>
      <c r="L143" s="31" t="s">
        <v>65</v>
      </c>
      <c r="M143" s="135" t="s">
        <v>61</v>
      </c>
      <c r="N143" s="136"/>
      <c r="O143" s="137"/>
      <c r="P143" s="147">
        <v>12.5</v>
      </c>
      <c r="Q143" s="148"/>
    </row>
    <row r="144" spans="1:17" s="25" customFormat="1" ht="11.25" customHeight="1">
      <c r="A144" s="28">
        <v>2</v>
      </c>
      <c r="B144" s="29"/>
      <c r="C144" s="30" t="s">
        <v>42</v>
      </c>
      <c r="D144" s="132" t="s">
        <v>70</v>
      </c>
      <c r="E144" s="133"/>
      <c r="F144" s="133"/>
      <c r="G144" s="133"/>
      <c r="H144" s="133"/>
      <c r="I144" s="133"/>
      <c r="J144" s="133"/>
      <c r="K144" s="134"/>
      <c r="L144" s="31" t="s">
        <v>65</v>
      </c>
      <c r="M144" s="135" t="s">
        <v>61</v>
      </c>
      <c r="N144" s="136"/>
      <c r="O144" s="137"/>
      <c r="P144" s="138">
        <v>100</v>
      </c>
      <c r="Q144" s="139"/>
    </row>
    <row r="145" spans="1:17" s="25" customFormat="1" ht="11.25" customHeight="1">
      <c r="A145" s="28">
        <v>3</v>
      </c>
      <c r="B145" s="29"/>
      <c r="C145" s="30">
        <v>1517325</v>
      </c>
      <c r="D145" s="132" t="s">
        <v>99</v>
      </c>
      <c r="E145" s="133"/>
      <c r="F145" s="133"/>
      <c r="G145" s="133"/>
      <c r="H145" s="133"/>
      <c r="I145" s="133"/>
      <c r="J145" s="133"/>
      <c r="K145" s="134"/>
      <c r="L145" s="31" t="s">
        <v>65</v>
      </c>
      <c r="M145" s="135" t="s">
        <v>61</v>
      </c>
      <c r="N145" s="136"/>
      <c r="O145" s="137"/>
      <c r="P145" s="138">
        <v>100</v>
      </c>
      <c r="Q145" s="139"/>
    </row>
    <row r="148" spans="1:17" ht="11.25" customHeight="1">
      <c r="A148" s="4" t="s">
        <v>71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4" t="s">
        <v>31</v>
      </c>
    </row>
    <row r="149" ht="12" thickBot="1"/>
    <row r="150" spans="1:17" ht="21.75" customHeight="1">
      <c r="A150" s="149" t="s">
        <v>72</v>
      </c>
      <c r="B150" s="111"/>
      <c r="C150" s="109" t="s">
        <v>73</v>
      </c>
      <c r="D150" s="110"/>
      <c r="E150" s="111"/>
      <c r="F150" s="115" t="s">
        <v>27</v>
      </c>
      <c r="G150" s="126" t="s">
        <v>74</v>
      </c>
      <c r="H150" s="127"/>
      <c r="I150" s="128"/>
      <c r="J150" s="129" t="s">
        <v>75</v>
      </c>
      <c r="K150" s="130"/>
      <c r="L150" s="131"/>
      <c r="M150" s="126" t="s">
        <v>76</v>
      </c>
      <c r="N150" s="127"/>
      <c r="O150" s="128"/>
      <c r="P150" s="109" t="s">
        <v>77</v>
      </c>
      <c r="Q150" s="140"/>
    </row>
    <row r="151" spans="1:17" ht="21.75" customHeight="1" thickBot="1">
      <c r="A151" s="150"/>
      <c r="B151" s="114"/>
      <c r="C151" s="112"/>
      <c r="D151" s="113"/>
      <c r="E151" s="114"/>
      <c r="F151" s="116"/>
      <c r="G151" s="32" t="s">
        <v>33</v>
      </c>
      <c r="H151" s="32" t="s">
        <v>34</v>
      </c>
      <c r="I151" s="33" t="s">
        <v>35</v>
      </c>
      <c r="J151" s="32" t="s">
        <v>33</v>
      </c>
      <c r="K151" s="32" t="s">
        <v>34</v>
      </c>
      <c r="L151" s="33" t="s">
        <v>35</v>
      </c>
      <c r="M151" s="32" t="s">
        <v>33</v>
      </c>
      <c r="N151" s="32" t="s">
        <v>34</v>
      </c>
      <c r="O151" s="33" t="s">
        <v>35</v>
      </c>
      <c r="P151" s="112"/>
      <c r="Q151" s="141"/>
    </row>
    <row r="152" spans="1:17" ht="11.25" customHeight="1" thickBot="1">
      <c r="A152" s="117">
        <v>1</v>
      </c>
      <c r="B152" s="118"/>
      <c r="C152" s="119">
        <v>2</v>
      </c>
      <c r="D152" s="120"/>
      <c r="E152" s="118"/>
      <c r="F152" s="63">
        <v>3</v>
      </c>
      <c r="G152" s="63">
        <v>4</v>
      </c>
      <c r="H152" s="63">
        <v>5</v>
      </c>
      <c r="I152" s="63">
        <v>6</v>
      </c>
      <c r="J152" s="63">
        <v>7</v>
      </c>
      <c r="K152" s="63">
        <v>8</v>
      </c>
      <c r="L152" s="63">
        <v>9</v>
      </c>
      <c r="M152" s="63">
        <v>10</v>
      </c>
      <c r="N152" s="63">
        <v>11</v>
      </c>
      <c r="O152" s="62">
        <v>12</v>
      </c>
      <c r="P152" s="119">
        <v>13</v>
      </c>
      <c r="Q152" s="121"/>
    </row>
    <row r="153" spans="1:17" s="34" customFormat="1" ht="53.25" customHeight="1">
      <c r="A153" s="122" t="s">
        <v>78</v>
      </c>
      <c r="B153" s="123"/>
      <c r="C153" s="124" t="s">
        <v>119</v>
      </c>
      <c r="D153" s="124"/>
      <c r="E153" s="124"/>
      <c r="F153" s="65">
        <v>1517321</v>
      </c>
      <c r="G153" s="66"/>
      <c r="H153" s="60">
        <v>251.731</v>
      </c>
      <c r="I153" s="60">
        <v>251.731</v>
      </c>
      <c r="J153" s="60"/>
      <c r="K153" s="60">
        <f>4100-4000-95</f>
        <v>5</v>
      </c>
      <c r="L153" s="60">
        <f>K153</f>
        <v>5</v>
      </c>
      <c r="M153" s="60"/>
      <c r="N153" s="60">
        <f>498.759+35.308+4000+95</f>
        <v>4629.067</v>
      </c>
      <c r="O153" s="60">
        <f>N153</f>
        <v>4629.067</v>
      </c>
      <c r="P153" s="124"/>
      <c r="Q153" s="125"/>
    </row>
    <row r="154" spans="1:17" s="34" customFormat="1" ht="32.25" customHeight="1">
      <c r="A154" s="104">
        <v>602400</v>
      </c>
      <c r="B154" s="105"/>
      <c r="C154" s="102" t="s">
        <v>79</v>
      </c>
      <c r="D154" s="102"/>
      <c r="E154" s="102"/>
      <c r="F154" s="50"/>
      <c r="G154" s="36" t="s">
        <v>80</v>
      </c>
      <c r="H154" s="59"/>
      <c r="I154" s="59"/>
      <c r="J154" s="69" t="s">
        <v>80</v>
      </c>
      <c r="K154" s="59">
        <f>K153</f>
        <v>5</v>
      </c>
      <c r="L154" s="59">
        <f>L153</f>
        <v>5</v>
      </c>
      <c r="M154" s="69" t="s">
        <v>80</v>
      </c>
      <c r="N154" s="59"/>
      <c r="O154" s="59"/>
      <c r="P154" s="102"/>
      <c r="Q154" s="103"/>
    </row>
    <row r="155" spans="1:17" s="34" customFormat="1" ht="54.75" customHeight="1">
      <c r="A155" s="96" t="s">
        <v>78</v>
      </c>
      <c r="B155" s="97"/>
      <c r="C155" s="98" t="s">
        <v>113</v>
      </c>
      <c r="D155" s="98"/>
      <c r="E155" s="98"/>
      <c r="F155" s="49">
        <v>1517321</v>
      </c>
      <c r="G155" s="35"/>
      <c r="H155" s="61">
        <v>132.667</v>
      </c>
      <c r="I155" s="61">
        <f>H155</f>
        <v>132.667</v>
      </c>
      <c r="J155" s="61"/>
      <c r="K155" s="61">
        <f>1270.7828+1891.543-132.667-50</f>
        <v>2979.6587999999997</v>
      </c>
      <c r="L155" s="61">
        <f>K155</f>
        <v>2979.6587999999997</v>
      </c>
      <c r="M155" s="61"/>
      <c r="N155" s="61">
        <f>50-0.0008</f>
        <v>49.9992</v>
      </c>
      <c r="O155" s="61">
        <f>N155</f>
        <v>49.9992</v>
      </c>
      <c r="P155" s="107"/>
      <c r="Q155" s="108"/>
    </row>
    <row r="156" spans="1:17" s="34" customFormat="1" ht="32.25" customHeight="1">
      <c r="A156" s="104">
        <v>602400</v>
      </c>
      <c r="B156" s="105"/>
      <c r="C156" s="102" t="s">
        <v>79</v>
      </c>
      <c r="D156" s="102"/>
      <c r="E156" s="102"/>
      <c r="F156" s="50"/>
      <c r="G156" s="36" t="s">
        <v>80</v>
      </c>
      <c r="H156" s="59"/>
      <c r="I156" s="59"/>
      <c r="J156" s="69" t="s">
        <v>80</v>
      </c>
      <c r="K156" s="59">
        <f>K155</f>
        <v>2979.6587999999997</v>
      </c>
      <c r="L156" s="59">
        <f>L155</f>
        <v>2979.6587999999997</v>
      </c>
      <c r="M156" s="69" t="s">
        <v>80</v>
      </c>
      <c r="N156" s="59"/>
      <c r="O156" s="59"/>
      <c r="P156" s="102"/>
      <c r="Q156" s="103"/>
    </row>
    <row r="157" spans="1:17" s="34" customFormat="1" ht="68.25" customHeight="1">
      <c r="A157" s="96" t="s">
        <v>78</v>
      </c>
      <c r="B157" s="97"/>
      <c r="C157" s="106" t="s">
        <v>110</v>
      </c>
      <c r="D157" s="106"/>
      <c r="E157" s="106"/>
      <c r="F157" s="49">
        <v>1517321</v>
      </c>
      <c r="G157" s="35"/>
      <c r="H157" s="61">
        <v>442.663</v>
      </c>
      <c r="I157" s="61">
        <f>H157</f>
        <v>442.663</v>
      </c>
      <c r="J157" s="61"/>
      <c r="K157" s="61">
        <f>800+200</f>
        <v>1000</v>
      </c>
      <c r="L157" s="61">
        <f>K157</f>
        <v>1000</v>
      </c>
      <c r="M157" s="61"/>
      <c r="N157" s="61">
        <f>81186.073-200</f>
        <v>80986.073</v>
      </c>
      <c r="O157" s="61">
        <f>N157</f>
        <v>80986.073</v>
      </c>
      <c r="P157" s="98"/>
      <c r="Q157" s="99"/>
    </row>
    <row r="158" spans="1:17" s="34" customFormat="1" ht="32.25" customHeight="1">
      <c r="A158" s="104">
        <v>602400</v>
      </c>
      <c r="B158" s="105"/>
      <c r="C158" s="102" t="s">
        <v>79</v>
      </c>
      <c r="D158" s="102"/>
      <c r="E158" s="102"/>
      <c r="F158" s="50"/>
      <c r="G158" s="36" t="s">
        <v>80</v>
      </c>
      <c r="H158" s="59"/>
      <c r="I158" s="59"/>
      <c r="J158" s="69" t="s">
        <v>80</v>
      </c>
      <c r="K158" s="59">
        <f>K157</f>
        <v>1000</v>
      </c>
      <c r="L158" s="59">
        <f>L157</f>
        <v>1000</v>
      </c>
      <c r="M158" s="69" t="s">
        <v>80</v>
      </c>
      <c r="N158" s="59"/>
      <c r="O158" s="59"/>
      <c r="P158" s="102"/>
      <c r="Q158" s="103"/>
    </row>
    <row r="159" spans="1:17" s="34" customFormat="1" ht="54.75" customHeight="1">
      <c r="A159" s="96" t="s">
        <v>78</v>
      </c>
      <c r="B159" s="97"/>
      <c r="C159" s="106" t="s">
        <v>111</v>
      </c>
      <c r="D159" s="106"/>
      <c r="E159" s="106"/>
      <c r="F159" s="49">
        <v>1517321</v>
      </c>
      <c r="G159" s="35"/>
      <c r="H159" s="61">
        <v>1432.118</v>
      </c>
      <c r="I159" s="61">
        <f>H159</f>
        <v>1432.118</v>
      </c>
      <c r="J159" s="61"/>
      <c r="K159" s="61">
        <f>3658-857.954-800</f>
        <v>2000.0460000000003</v>
      </c>
      <c r="L159" s="61">
        <f>K159</f>
        <v>2000.0460000000003</v>
      </c>
      <c r="M159" s="61"/>
      <c r="N159" s="61">
        <f>29395.512+857.954+800</f>
        <v>31053.466</v>
      </c>
      <c r="O159" s="61">
        <f>N159</f>
        <v>31053.466</v>
      </c>
      <c r="P159" s="98"/>
      <c r="Q159" s="99"/>
    </row>
    <row r="160" spans="1:17" s="34" customFormat="1" ht="32.25" customHeight="1">
      <c r="A160" s="104">
        <v>602400</v>
      </c>
      <c r="B160" s="105"/>
      <c r="C160" s="102" t="s">
        <v>79</v>
      </c>
      <c r="D160" s="102"/>
      <c r="E160" s="102"/>
      <c r="F160" s="50"/>
      <c r="G160" s="36" t="s">
        <v>80</v>
      </c>
      <c r="H160" s="59"/>
      <c r="I160" s="59"/>
      <c r="J160" s="69" t="s">
        <v>80</v>
      </c>
      <c r="K160" s="59">
        <f>K159</f>
        <v>2000.0460000000003</v>
      </c>
      <c r="L160" s="59">
        <f>L159</f>
        <v>2000.0460000000003</v>
      </c>
      <c r="M160" s="69" t="s">
        <v>80</v>
      </c>
      <c r="N160" s="59"/>
      <c r="O160" s="59"/>
      <c r="P160" s="102"/>
      <c r="Q160" s="103"/>
    </row>
    <row r="161" spans="1:17" s="34" customFormat="1" ht="54.75" customHeight="1">
      <c r="A161" s="96" t="s">
        <v>78</v>
      </c>
      <c r="B161" s="97"/>
      <c r="C161" s="106" t="s">
        <v>114</v>
      </c>
      <c r="D161" s="106"/>
      <c r="E161" s="106"/>
      <c r="F161" s="49">
        <v>1517321</v>
      </c>
      <c r="G161" s="35"/>
      <c r="H161" s="61">
        <v>99.973</v>
      </c>
      <c r="I161" s="61">
        <f>H161</f>
        <v>99.973</v>
      </c>
      <c r="J161" s="61"/>
      <c r="K161" s="61">
        <f>500-450</f>
        <v>50</v>
      </c>
      <c r="L161" s="61">
        <f>K161</f>
        <v>50</v>
      </c>
      <c r="M161" s="61"/>
      <c r="N161" s="61">
        <f>2605.291-98.51+450</f>
        <v>2956.781</v>
      </c>
      <c r="O161" s="61">
        <f>N161</f>
        <v>2956.781</v>
      </c>
      <c r="P161" s="98"/>
      <c r="Q161" s="99"/>
    </row>
    <row r="162" spans="1:17" s="34" customFormat="1" ht="32.25" customHeight="1">
      <c r="A162" s="104">
        <v>602400</v>
      </c>
      <c r="B162" s="105"/>
      <c r="C162" s="102" t="s">
        <v>79</v>
      </c>
      <c r="D162" s="102"/>
      <c r="E162" s="102"/>
      <c r="F162" s="50"/>
      <c r="G162" s="36" t="s">
        <v>80</v>
      </c>
      <c r="H162" s="59"/>
      <c r="I162" s="59"/>
      <c r="J162" s="69" t="s">
        <v>80</v>
      </c>
      <c r="K162" s="59">
        <f>K161</f>
        <v>50</v>
      </c>
      <c r="L162" s="59">
        <f>L161</f>
        <v>50</v>
      </c>
      <c r="M162" s="69" t="s">
        <v>80</v>
      </c>
      <c r="N162" s="59"/>
      <c r="O162" s="59"/>
      <c r="P162" s="102"/>
      <c r="Q162" s="103"/>
    </row>
    <row r="163" spans="1:17" s="34" customFormat="1" ht="108" customHeight="1">
      <c r="A163" s="96" t="s">
        <v>78</v>
      </c>
      <c r="B163" s="97"/>
      <c r="C163" s="98" t="s">
        <v>112</v>
      </c>
      <c r="D163" s="98"/>
      <c r="E163" s="98"/>
      <c r="F163" s="49">
        <v>1517323</v>
      </c>
      <c r="G163" s="35"/>
      <c r="H163" s="61"/>
      <c r="I163" s="61"/>
      <c r="J163" s="61"/>
      <c r="K163" s="61">
        <f>800+433.887-76</f>
        <v>1157.887</v>
      </c>
      <c r="L163" s="61">
        <f>K163</f>
        <v>1157.887</v>
      </c>
      <c r="M163" s="61"/>
      <c r="N163" s="61">
        <v>76</v>
      </c>
      <c r="O163" s="61">
        <f>N163</f>
        <v>76</v>
      </c>
      <c r="P163" s="98"/>
      <c r="Q163" s="99"/>
    </row>
    <row r="164" spans="1:17" s="34" customFormat="1" ht="36" customHeight="1">
      <c r="A164" s="104">
        <v>602400</v>
      </c>
      <c r="B164" s="105"/>
      <c r="C164" s="102" t="s">
        <v>79</v>
      </c>
      <c r="D164" s="102"/>
      <c r="E164" s="102"/>
      <c r="F164" s="50"/>
      <c r="G164" s="36" t="s">
        <v>80</v>
      </c>
      <c r="H164" s="59"/>
      <c r="I164" s="59"/>
      <c r="J164" s="69" t="s">
        <v>80</v>
      </c>
      <c r="K164" s="59">
        <f>K163</f>
        <v>1157.887</v>
      </c>
      <c r="L164" s="59">
        <f>L163</f>
        <v>1157.887</v>
      </c>
      <c r="M164" s="69" t="s">
        <v>80</v>
      </c>
      <c r="N164" s="59"/>
      <c r="O164" s="59"/>
      <c r="P164" s="102"/>
      <c r="Q164" s="103"/>
    </row>
    <row r="165" spans="1:17" s="34" customFormat="1" ht="54.75" customHeight="1">
      <c r="A165" s="96" t="s">
        <v>78</v>
      </c>
      <c r="B165" s="97"/>
      <c r="C165" s="98" t="s">
        <v>105</v>
      </c>
      <c r="D165" s="98"/>
      <c r="E165" s="98"/>
      <c r="F165" s="49">
        <v>1517325</v>
      </c>
      <c r="G165" s="35"/>
      <c r="H165" s="61"/>
      <c r="I165" s="61"/>
      <c r="J165" s="61"/>
      <c r="K165" s="61">
        <f>600-293.48</f>
        <v>306.52</v>
      </c>
      <c r="L165" s="61">
        <f>K165</f>
        <v>306.52</v>
      </c>
      <c r="M165" s="61"/>
      <c r="N165" s="61">
        <f>100840+293.48</f>
        <v>101133.48</v>
      </c>
      <c r="O165" s="61">
        <f>N165</f>
        <v>101133.48</v>
      </c>
      <c r="P165" s="98"/>
      <c r="Q165" s="99"/>
    </row>
    <row r="166" spans="1:17" s="34" customFormat="1" ht="36" customHeight="1">
      <c r="A166" s="100">
        <v>602400</v>
      </c>
      <c r="B166" s="101"/>
      <c r="C166" s="102" t="s">
        <v>79</v>
      </c>
      <c r="D166" s="102"/>
      <c r="E166" s="102"/>
      <c r="F166" s="50"/>
      <c r="G166" s="36" t="s">
        <v>80</v>
      </c>
      <c r="H166" s="59"/>
      <c r="I166" s="59"/>
      <c r="J166" s="69" t="s">
        <v>80</v>
      </c>
      <c r="K166" s="59">
        <f>K165</f>
        <v>306.52</v>
      </c>
      <c r="L166" s="59">
        <f>L165</f>
        <v>306.52</v>
      </c>
      <c r="M166" s="69" t="s">
        <v>80</v>
      </c>
      <c r="N166" s="59"/>
      <c r="O166" s="59"/>
      <c r="P166" s="102"/>
      <c r="Q166" s="103"/>
    </row>
    <row r="167" spans="1:17" s="34" customFormat="1" ht="78.75" customHeight="1">
      <c r="A167" s="92"/>
      <c r="B167" s="93"/>
      <c r="C167" s="98" t="s">
        <v>130</v>
      </c>
      <c r="D167" s="98"/>
      <c r="E167" s="98"/>
      <c r="F167" s="49">
        <v>1517325</v>
      </c>
      <c r="G167" s="35"/>
      <c r="H167" s="61"/>
      <c r="I167" s="61"/>
      <c r="J167" s="61"/>
      <c r="K167" s="61">
        <f>847.945*2</f>
        <v>1695.89</v>
      </c>
      <c r="L167" s="61">
        <f>K167</f>
        <v>1695.89</v>
      </c>
      <c r="M167" s="61"/>
      <c r="N167" s="61"/>
      <c r="O167" s="61"/>
      <c r="P167" s="98" t="s">
        <v>129</v>
      </c>
      <c r="Q167" s="99"/>
    </row>
    <row r="168" spans="1:17" s="34" customFormat="1" ht="35.25" customHeight="1">
      <c r="A168" s="92">
        <v>602400</v>
      </c>
      <c r="B168" s="93"/>
      <c r="C168" s="94" t="s">
        <v>79</v>
      </c>
      <c r="D168" s="94"/>
      <c r="E168" s="94"/>
      <c r="F168" s="50"/>
      <c r="G168" s="74" t="s">
        <v>80</v>
      </c>
      <c r="H168" s="75"/>
      <c r="I168" s="75"/>
      <c r="J168" s="76" t="s">
        <v>80</v>
      </c>
      <c r="K168" s="75">
        <f>K167</f>
        <v>1695.89</v>
      </c>
      <c r="L168" s="75">
        <f>L167</f>
        <v>1695.89</v>
      </c>
      <c r="M168" s="76" t="s">
        <v>80</v>
      </c>
      <c r="N168" s="75"/>
      <c r="O168" s="75"/>
      <c r="P168" s="94"/>
      <c r="Q168" s="95"/>
    </row>
    <row r="169" spans="1:17" s="34" customFormat="1" ht="72" customHeight="1">
      <c r="A169" s="92"/>
      <c r="B169" s="93"/>
      <c r="C169" s="98" t="s">
        <v>131</v>
      </c>
      <c r="D169" s="98"/>
      <c r="E169" s="98"/>
      <c r="F169" s="49">
        <v>1517325</v>
      </c>
      <c r="G169" s="35"/>
      <c r="H169" s="61"/>
      <c r="I169" s="61"/>
      <c r="J169" s="61"/>
      <c r="K169" s="61">
        <f>K167</f>
        <v>1695.89</v>
      </c>
      <c r="L169" s="61">
        <f>K169</f>
        <v>1695.89</v>
      </c>
      <c r="M169" s="61"/>
      <c r="N169" s="61"/>
      <c r="O169" s="61"/>
      <c r="P169" s="98" t="s">
        <v>129</v>
      </c>
      <c r="Q169" s="99"/>
    </row>
    <row r="170" spans="1:17" s="34" customFormat="1" ht="38.25" customHeight="1">
      <c r="A170" s="92">
        <v>602400</v>
      </c>
      <c r="B170" s="93"/>
      <c r="C170" s="94" t="s">
        <v>79</v>
      </c>
      <c r="D170" s="94"/>
      <c r="E170" s="94"/>
      <c r="F170" s="50"/>
      <c r="G170" s="74" t="s">
        <v>80</v>
      </c>
      <c r="H170" s="75"/>
      <c r="I170" s="75"/>
      <c r="J170" s="76" t="s">
        <v>80</v>
      </c>
      <c r="K170" s="75">
        <f>K169</f>
        <v>1695.89</v>
      </c>
      <c r="L170" s="75">
        <f>L169</f>
        <v>1695.89</v>
      </c>
      <c r="M170" s="76" t="s">
        <v>80</v>
      </c>
      <c r="N170" s="75"/>
      <c r="O170" s="75"/>
      <c r="P170" s="94"/>
      <c r="Q170" s="95"/>
    </row>
    <row r="171" spans="1:17" s="34" customFormat="1" ht="59.25" customHeight="1">
      <c r="A171" s="96" t="s">
        <v>78</v>
      </c>
      <c r="B171" s="97"/>
      <c r="C171" s="98" t="s">
        <v>104</v>
      </c>
      <c r="D171" s="98"/>
      <c r="E171" s="98"/>
      <c r="F171" s="49">
        <v>1517325</v>
      </c>
      <c r="G171" s="35"/>
      <c r="H171" s="61">
        <v>4282.896</v>
      </c>
      <c r="I171" s="61">
        <f>H171</f>
        <v>4282.896</v>
      </c>
      <c r="J171" s="61"/>
      <c r="K171" s="61">
        <f>6230+637.52328-4098.949-1082.43528</f>
        <v>1686.1390000000008</v>
      </c>
      <c r="L171" s="61">
        <f>K171</f>
        <v>1686.1390000000008</v>
      </c>
      <c r="M171" s="61"/>
      <c r="N171" s="61">
        <f>34636.729+4098.949+1955.13+1082.435</f>
        <v>41773.242999999995</v>
      </c>
      <c r="O171" s="61">
        <f>N171</f>
        <v>41773.242999999995</v>
      </c>
      <c r="P171" s="98"/>
      <c r="Q171" s="99"/>
    </row>
    <row r="172" spans="1:17" s="34" customFormat="1" ht="32.25" customHeight="1" thickBot="1">
      <c r="A172" s="82">
        <v>602400</v>
      </c>
      <c r="B172" s="83"/>
      <c r="C172" s="84" t="s">
        <v>79</v>
      </c>
      <c r="D172" s="84"/>
      <c r="E172" s="84"/>
      <c r="F172" s="67"/>
      <c r="G172" s="68" t="s">
        <v>80</v>
      </c>
      <c r="H172" s="70"/>
      <c r="I172" s="70"/>
      <c r="J172" s="71" t="s">
        <v>80</v>
      </c>
      <c r="K172" s="70">
        <f>K171</f>
        <v>1686.1390000000008</v>
      </c>
      <c r="L172" s="70">
        <f>L171</f>
        <v>1686.1390000000008</v>
      </c>
      <c r="M172" s="71" t="s">
        <v>80</v>
      </c>
      <c r="N172" s="70"/>
      <c r="O172" s="70"/>
      <c r="P172" s="84"/>
      <c r="Q172" s="85"/>
    </row>
    <row r="173" spans="1:17" ht="11.25" customHeight="1">
      <c r="A173" s="86" t="s">
        <v>82</v>
      </c>
      <c r="B173" s="87"/>
      <c r="C173" s="87"/>
      <c r="D173" s="87"/>
      <c r="E173" s="88"/>
      <c r="F173" s="64"/>
      <c r="G173" s="64"/>
      <c r="H173" s="72">
        <f>H153+H157+H159+H155+H171+H163+H165+H161</f>
        <v>6642.047999999999</v>
      </c>
      <c r="I173" s="72">
        <f>I153+I157+I159+I155+I171+I163+I165+I161</f>
        <v>6642.047999999999</v>
      </c>
      <c r="J173" s="72"/>
      <c r="K173" s="72">
        <f>K153+K157+K159+K155+K171+K163+K165+K161+K167+K169</f>
        <v>12577.0308</v>
      </c>
      <c r="L173" s="72">
        <f>L153+L157+L159+L155+L171+L163+L165+L161+L167+L169</f>
        <v>12577.0308</v>
      </c>
      <c r="M173" s="72"/>
      <c r="N173" s="72">
        <f>N153+N157+N159+N155+N171+N163+N165+N161+N167+N169</f>
        <v>262658.1092</v>
      </c>
      <c r="O173" s="72">
        <f>O153+O157+O159+O155+O171+O163+O165+O161+O167+O169</f>
        <v>262658.1092</v>
      </c>
      <c r="P173" s="89"/>
      <c r="Q173" s="90"/>
    </row>
    <row r="174" spans="8:15" ht="11.25">
      <c r="H174" s="73"/>
      <c r="I174" s="73"/>
      <c r="J174" s="73"/>
      <c r="K174" s="73"/>
      <c r="L174" s="73"/>
      <c r="M174" s="73"/>
      <c r="N174" s="73"/>
      <c r="O174" s="73"/>
    </row>
    <row r="175" spans="1:17" ht="11.25" customHeight="1">
      <c r="A175" s="1" t="s">
        <v>83</v>
      </c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1.25" customHeight="1">
      <c r="A176" s="1" t="s">
        <v>84</v>
      </c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1.25" customHeight="1">
      <c r="A177" s="1" t="s">
        <v>85</v>
      </c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9" spans="1:17" ht="12.75" customHeight="1">
      <c r="A179"/>
      <c r="B179" s="58" t="s">
        <v>117</v>
      </c>
      <c r="C179" s="55"/>
      <c r="D179" s="55"/>
      <c r="E179" s="55"/>
      <c r="F179"/>
      <c r="G179" s="9"/>
      <c r="H179"/>
      <c r="I179"/>
      <c r="J179"/>
      <c r="K179"/>
      <c r="L179"/>
      <c r="M179" s="91" t="s">
        <v>118</v>
      </c>
      <c r="N179" s="91"/>
      <c r="O179" s="91"/>
      <c r="P179"/>
      <c r="Q179"/>
    </row>
    <row r="180" spans="1:17" ht="11.25" customHeight="1">
      <c r="A180"/>
      <c r="B180"/>
      <c r="C180"/>
      <c r="D180"/>
      <c r="E180"/>
      <c r="F180"/>
      <c r="G180" s="78" t="s">
        <v>86</v>
      </c>
      <c r="H180" s="78"/>
      <c r="I180" s="78"/>
      <c r="J180"/>
      <c r="K180"/>
      <c r="L180"/>
      <c r="M180" s="5"/>
      <c r="N180" s="5" t="s">
        <v>87</v>
      </c>
      <c r="O180" s="5"/>
      <c r="P180"/>
      <c r="Q180"/>
    </row>
    <row r="181" spans="1:17" ht="12.75" customHeight="1">
      <c r="A181"/>
      <c r="B181" s="38" t="s">
        <v>88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3" spans="1:17" ht="34.5" customHeight="1">
      <c r="A183"/>
      <c r="B183" s="79" t="s">
        <v>116</v>
      </c>
      <c r="C183" s="79"/>
      <c r="D183" s="79"/>
      <c r="E183" s="79"/>
      <c r="F183"/>
      <c r="G183" s="9"/>
      <c r="H183"/>
      <c r="I183"/>
      <c r="J183"/>
      <c r="K183"/>
      <c r="L183"/>
      <c r="M183"/>
      <c r="N183" s="56" t="s">
        <v>115</v>
      </c>
      <c r="O183" s="56"/>
      <c r="P183"/>
      <c r="Q183"/>
    </row>
    <row r="184" spans="1:17" ht="11.25" customHeight="1">
      <c r="A184"/>
      <c r="B184"/>
      <c r="C184"/>
      <c r="D184"/>
      <c r="E184"/>
      <c r="F184"/>
      <c r="G184" s="78" t="s">
        <v>86</v>
      </c>
      <c r="H184" s="78"/>
      <c r="I184" s="78"/>
      <c r="J184"/>
      <c r="K184"/>
      <c r="L184"/>
      <c r="M184" s="5"/>
      <c r="N184" s="5" t="s">
        <v>87</v>
      </c>
      <c r="O184" s="5"/>
      <c r="P184"/>
      <c r="Q184"/>
    </row>
    <row r="186" ht="11.25" customHeight="1" hidden="1"/>
    <row r="187" spans="2:7" s="39" customFormat="1" ht="8.25" customHeight="1" hidden="1">
      <c r="B187" s="80">
        <v>41271134</v>
      </c>
      <c r="C187" s="80"/>
      <c r="D187" s="80"/>
      <c r="F187" s="81" t="s">
        <v>89</v>
      </c>
      <c r="G187" s="81"/>
    </row>
    <row r="188" spans="1:17" ht="11.25" customHeight="1" hidden="1">
      <c r="A188"/>
      <c r="B188" s="40">
        <v>1</v>
      </c>
      <c r="C188" s="77" t="s">
        <v>90</v>
      </c>
      <c r="D188" s="77"/>
      <c r="E188" s="77"/>
      <c r="F188" s="77"/>
      <c r="G188" s="77"/>
      <c r="H188" s="77"/>
      <c r="I188" s="77"/>
      <c r="J188" s="77"/>
      <c r="K188" s="77"/>
      <c r="L188" s="77"/>
      <c r="M188"/>
      <c r="N188"/>
      <c r="O188"/>
      <c r="P188"/>
      <c r="Q188"/>
    </row>
    <row r="189" spans="1:17" ht="11.25" customHeight="1" hidden="1">
      <c r="A189"/>
      <c r="B189" s="40">
        <v>2</v>
      </c>
      <c r="C189" s="77" t="s">
        <v>91</v>
      </c>
      <c r="D189" s="77"/>
      <c r="E189" s="77"/>
      <c r="F189" s="77"/>
      <c r="G189" s="77"/>
      <c r="H189" s="77"/>
      <c r="I189" s="77"/>
      <c r="J189" s="77"/>
      <c r="K189" s="77"/>
      <c r="L189" s="77"/>
      <c r="M189"/>
      <c r="N189"/>
      <c r="O189"/>
      <c r="P189"/>
      <c r="Q189"/>
    </row>
    <row r="190" spans="1:17" ht="11.25" customHeight="1" hidden="1">
      <c r="A190"/>
      <c r="B190" s="40">
        <v>3</v>
      </c>
      <c r="C190" s="77" t="s">
        <v>92</v>
      </c>
      <c r="D190" s="77"/>
      <c r="E190" s="77"/>
      <c r="F190" s="77"/>
      <c r="G190" s="77"/>
      <c r="H190" s="77"/>
      <c r="I190" s="77"/>
      <c r="J190" s="77"/>
      <c r="K190" s="77"/>
      <c r="L190" s="77"/>
      <c r="M190"/>
      <c r="N190"/>
      <c r="O190"/>
      <c r="P190"/>
      <c r="Q190"/>
    </row>
    <row r="191" ht="11.25" customHeight="1" hidden="1"/>
  </sheetData>
  <sheetProtection/>
  <mergeCells count="395">
    <mergeCell ref="M6:Q6"/>
    <mergeCell ref="M7:Q7"/>
    <mergeCell ref="M9:Q9"/>
    <mergeCell ref="M10:Q10"/>
    <mergeCell ref="M11:Q12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3:Q33"/>
    <mergeCell ref="B34:Q34"/>
    <mergeCell ref="A37:B37"/>
    <mergeCell ref="E37:Q37"/>
    <mergeCell ref="A38:B38"/>
    <mergeCell ref="E38:Q38"/>
    <mergeCell ref="A39:B39"/>
    <mergeCell ref="E39:Q39"/>
    <mergeCell ref="A40:B40"/>
    <mergeCell ref="E40:Q40"/>
    <mergeCell ref="A41:B41"/>
    <mergeCell ref="E41:Q41"/>
    <mergeCell ref="A44:B45"/>
    <mergeCell ref="C44:C45"/>
    <mergeCell ref="D44:D45"/>
    <mergeCell ref="E44:K45"/>
    <mergeCell ref="L44:M45"/>
    <mergeCell ref="N44:O45"/>
    <mergeCell ref="P44:Q45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7:K57"/>
    <mergeCell ref="L57:M57"/>
    <mergeCell ref="N57:O57"/>
    <mergeCell ref="P57:Q57"/>
    <mergeCell ref="A61:J61"/>
    <mergeCell ref="L61:M61"/>
    <mergeCell ref="N61:O61"/>
    <mergeCell ref="P61:Q61"/>
    <mergeCell ref="A62:J62"/>
    <mergeCell ref="L62:M62"/>
    <mergeCell ref="N62:O62"/>
    <mergeCell ref="P62:Q62"/>
    <mergeCell ref="A63:J63"/>
    <mergeCell ref="L63:M63"/>
    <mergeCell ref="N63:O63"/>
    <mergeCell ref="P63:Q63"/>
    <mergeCell ref="A64:J64"/>
    <mergeCell ref="L64:M64"/>
    <mergeCell ref="N64:O64"/>
    <mergeCell ref="P64:Q64"/>
    <mergeCell ref="A65:J65"/>
    <mergeCell ref="L65:M65"/>
    <mergeCell ref="N65:O65"/>
    <mergeCell ref="P65:Q65"/>
    <mergeCell ref="A66:J66"/>
    <mergeCell ref="L66:M66"/>
    <mergeCell ref="N66:O66"/>
    <mergeCell ref="P66:Q66"/>
    <mergeCell ref="A67:J67"/>
    <mergeCell ref="L67:M67"/>
    <mergeCell ref="N67:O67"/>
    <mergeCell ref="P67:Q67"/>
    <mergeCell ref="A68:J68"/>
    <mergeCell ref="L68:M68"/>
    <mergeCell ref="N68:O68"/>
    <mergeCell ref="P68:Q68"/>
    <mergeCell ref="A69:J69"/>
    <mergeCell ref="L69:M69"/>
    <mergeCell ref="N69:O69"/>
    <mergeCell ref="P69:Q69"/>
    <mergeCell ref="A70:J70"/>
    <mergeCell ref="L70:M70"/>
    <mergeCell ref="N70:O70"/>
    <mergeCell ref="P70:Q70"/>
    <mergeCell ref="A71:K71"/>
    <mergeCell ref="L71:M71"/>
    <mergeCell ref="N71:O71"/>
    <mergeCell ref="P71:Q71"/>
    <mergeCell ref="A74:B75"/>
    <mergeCell ref="C74:C75"/>
    <mergeCell ref="D74:K75"/>
    <mergeCell ref="L74:L75"/>
    <mergeCell ref="M74:O75"/>
    <mergeCell ref="P74:Q75"/>
    <mergeCell ref="A76:B76"/>
    <mergeCell ref="D76:K76"/>
    <mergeCell ref="M76:O76"/>
    <mergeCell ref="P76:Q76"/>
    <mergeCell ref="A77:B77"/>
    <mergeCell ref="D77:Q77"/>
    <mergeCell ref="A78:B78"/>
    <mergeCell ref="D78:Q78"/>
    <mergeCell ref="A79:Q79"/>
    <mergeCell ref="D80:K80"/>
    <mergeCell ref="M80:O80"/>
    <mergeCell ref="P80:Q80"/>
    <mergeCell ref="D81:K81"/>
    <mergeCell ref="M81:O81"/>
    <mergeCell ref="P81:Q81"/>
    <mergeCell ref="A82:Q82"/>
    <mergeCell ref="D83:K83"/>
    <mergeCell ref="M83:O83"/>
    <mergeCell ref="P83:Q83"/>
    <mergeCell ref="A84:Q84"/>
    <mergeCell ref="D85:K85"/>
    <mergeCell ref="M85:O85"/>
    <mergeCell ref="P85:Q85"/>
    <mergeCell ref="D86:K86"/>
    <mergeCell ref="M86:O86"/>
    <mergeCell ref="P86:Q86"/>
    <mergeCell ref="A87:Q87"/>
    <mergeCell ref="D88:K88"/>
    <mergeCell ref="M88:O88"/>
    <mergeCell ref="P88:Q88"/>
    <mergeCell ref="D89:K89"/>
    <mergeCell ref="M89:O89"/>
    <mergeCell ref="P89:Q89"/>
    <mergeCell ref="A92:B92"/>
    <mergeCell ref="D92:Q92"/>
    <mergeCell ref="A93:Q93"/>
    <mergeCell ref="D90:K90"/>
    <mergeCell ref="M90:O90"/>
    <mergeCell ref="P90:Q90"/>
    <mergeCell ref="D91:K91"/>
    <mergeCell ref="M91:O91"/>
    <mergeCell ref="P91:Q91"/>
    <mergeCell ref="D94:K94"/>
    <mergeCell ref="M94:O94"/>
    <mergeCell ref="P94:Q94"/>
    <mergeCell ref="D95:K95"/>
    <mergeCell ref="M95:O95"/>
    <mergeCell ref="P95:Q95"/>
    <mergeCell ref="A96:Q96"/>
    <mergeCell ref="D97:K97"/>
    <mergeCell ref="M97:O97"/>
    <mergeCell ref="P97:Q97"/>
    <mergeCell ref="A98:Q98"/>
    <mergeCell ref="D99:K99"/>
    <mergeCell ref="M99:O99"/>
    <mergeCell ref="P99:Q99"/>
    <mergeCell ref="D100:K100"/>
    <mergeCell ref="M100:O100"/>
    <mergeCell ref="P100:Q100"/>
    <mergeCell ref="A101:Q101"/>
    <mergeCell ref="D102:K102"/>
    <mergeCell ref="M102:O102"/>
    <mergeCell ref="P102:Q102"/>
    <mergeCell ref="D103:K103"/>
    <mergeCell ref="M103:O103"/>
    <mergeCell ref="P103:Q103"/>
    <mergeCell ref="D104:K104"/>
    <mergeCell ref="M104:O104"/>
    <mergeCell ref="P104:Q104"/>
    <mergeCell ref="A105:B105"/>
    <mergeCell ref="D105:Q105"/>
    <mergeCell ref="A106:B106"/>
    <mergeCell ref="D106:Q106"/>
    <mergeCell ref="A107:Q107"/>
    <mergeCell ref="D108:K108"/>
    <mergeCell ref="M108:O108"/>
    <mergeCell ref="P108:Q108"/>
    <mergeCell ref="D109:K109"/>
    <mergeCell ref="M109:O109"/>
    <mergeCell ref="P109:Q109"/>
    <mergeCell ref="A110:Q110"/>
    <mergeCell ref="D111:K111"/>
    <mergeCell ref="M111:O111"/>
    <mergeCell ref="P111:Q111"/>
    <mergeCell ref="A112:Q112"/>
    <mergeCell ref="D113:K113"/>
    <mergeCell ref="M113:O113"/>
    <mergeCell ref="P113:Q113"/>
    <mergeCell ref="D114:K114"/>
    <mergeCell ref="M114:O114"/>
    <mergeCell ref="P114:Q114"/>
    <mergeCell ref="D118:K118"/>
    <mergeCell ref="M118:O118"/>
    <mergeCell ref="P118:Q118"/>
    <mergeCell ref="A115:Q115"/>
    <mergeCell ref="D116:K116"/>
    <mergeCell ref="M116:O116"/>
    <mergeCell ref="P116:Q116"/>
    <mergeCell ref="D117:K117"/>
    <mergeCell ref="M117:O117"/>
    <mergeCell ref="P117:Q117"/>
    <mergeCell ref="A119:B119"/>
    <mergeCell ref="D119:Q119"/>
    <mergeCell ref="A120:B120"/>
    <mergeCell ref="D120:Q120"/>
    <mergeCell ref="A121:Q121"/>
    <mergeCell ref="D122:K122"/>
    <mergeCell ref="M122:O122"/>
    <mergeCell ref="P122:Q122"/>
    <mergeCell ref="D123:K123"/>
    <mergeCell ref="M123:O123"/>
    <mergeCell ref="P123:Q123"/>
    <mergeCell ref="A124:Q124"/>
    <mergeCell ref="D125:K125"/>
    <mergeCell ref="M125:O125"/>
    <mergeCell ref="P125:Q125"/>
    <mergeCell ref="A126:Q126"/>
    <mergeCell ref="D127:K127"/>
    <mergeCell ref="M127:O127"/>
    <mergeCell ref="P127:Q127"/>
    <mergeCell ref="D128:K128"/>
    <mergeCell ref="M128:O128"/>
    <mergeCell ref="P128:Q128"/>
    <mergeCell ref="A129:Q129"/>
    <mergeCell ref="D130:K130"/>
    <mergeCell ref="M130:O130"/>
    <mergeCell ref="P130:Q130"/>
    <mergeCell ref="D131:K131"/>
    <mergeCell ref="M131:O131"/>
    <mergeCell ref="P131:Q131"/>
    <mergeCell ref="D132:K132"/>
    <mergeCell ref="M132:O132"/>
    <mergeCell ref="P132:Q132"/>
    <mergeCell ref="A133:B133"/>
    <mergeCell ref="D133:Q133"/>
    <mergeCell ref="A134:Q134"/>
    <mergeCell ref="D135:K135"/>
    <mergeCell ref="M135:O135"/>
    <mergeCell ref="P135:Q135"/>
    <mergeCell ref="D136:K136"/>
    <mergeCell ref="M136:O136"/>
    <mergeCell ref="P136:Q136"/>
    <mergeCell ref="A137:Q137"/>
    <mergeCell ref="D138:K138"/>
    <mergeCell ref="M138:O138"/>
    <mergeCell ref="P138:Q138"/>
    <mergeCell ref="A139:Q139"/>
    <mergeCell ref="D140:K140"/>
    <mergeCell ref="M140:O140"/>
    <mergeCell ref="P140:Q140"/>
    <mergeCell ref="P150:Q151"/>
    <mergeCell ref="D141:K141"/>
    <mergeCell ref="M141:O141"/>
    <mergeCell ref="P141:Q141"/>
    <mergeCell ref="A142:Q142"/>
    <mergeCell ref="D143:K143"/>
    <mergeCell ref="M143:O143"/>
    <mergeCell ref="P143:Q143"/>
    <mergeCell ref="A150:B151"/>
    <mergeCell ref="P153:Q153"/>
    <mergeCell ref="G150:I150"/>
    <mergeCell ref="J150:L150"/>
    <mergeCell ref="M150:O150"/>
    <mergeCell ref="D144:K144"/>
    <mergeCell ref="M144:O144"/>
    <mergeCell ref="P144:Q144"/>
    <mergeCell ref="D145:K145"/>
    <mergeCell ref="M145:O145"/>
    <mergeCell ref="P145:Q145"/>
    <mergeCell ref="C150:E151"/>
    <mergeCell ref="F150:F151"/>
    <mergeCell ref="A154:B154"/>
    <mergeCell ref="C154:E154"/>
    <mergeCell ref="P154:Q154"/>
    <mergeCell ref="A152:B152"/>
    <mergeCell ref="C152:E152"/>
    <mergeCell ref="P152:Q152"/>
    <mergeCell ref="A153:B153"/>
    <mergeCell ref="C153:E153"/>
    <mergeCell ref="A155:B155"/>
    <mergeCell ref="C155:E155"/>
    <mergeCell ref="P155:Q155"/>
    <mergeCell ref="A156:B156"/>
    <mergeCell ref="C156:E156"/>
    <mergeCell ref="P156:Q156"/>
    <mergeCell ref="A157:B157"/>
    <mergeCell ref="C157:E157"/>
    <mergeCell ref="P157:Q157"/>
    <mergeCell ref="A158:B158"/>
    <mergeCell ref="C158:E158"/>
    <mergeCell ref="P158:Q158"/>
    <mergeCell ref="A159:B159"/>
    <mergeCell ref="C159:E159"/>
    <mergeCell ref="P159:Q159"/>
    <mergeCell ref="A160:B160"/>
    <mergeCell ref="C160:E160"/>
    <mergeCell ref="P160:Q160"/>
    <mergeCell ref="A161:B161"/>
    <mergeCell ref="C161:E161"/>
    <mergeCell ref="P161:Q161"/>
    <mergeCell ref="A162:B162"/>
    <mergeCell ref="C162:E162"/>
    <mergeCell ref="P162:Q162"/>
    <mergeCell ref="A163:B163"/>
    <mergeCell ref="C163:E163"/>
    <mergeCell ref="P163:Q163"/>
    <mergeCell ref="A165:B165"/>
    <mergeCell ref="C165:E165"/>
    <mergeCell ref="P165:Q165"/>
    <mergeCell ref="A164:B164"/>
    <mergeCell ref="C164:E164"/>
    <mergeCell ref="P164:Q164"/>
    <mergeCell ref="A166:B166"/>
    <mergeCell ref="C166:E166"/>
    <mergeCell ref="P166:Q166"/>
    <mergeCell ref="A167:B167"/>
    <mergeCell ref="C167:E167"/>
    <mergeCell ref="P167:Q167"/>
    <mergeCell ref="A168:B168"/>
    <mergeCell ref="C168:E168"/>
    <mergeCell ref="P168:Q168"/>
    <mergeCell ref="A169:B169"/>
    <mergeCell ref="C169:E169"/>
    <mergeCell ref="P169:Q169"/>
    <mergeCell ref="A170:B170"/>
    <mergeCell ref="C170:E170"/>
    <mergeCell ref="P170:Q170"/>
    <mergeCell ref="A171:B171"/>
    <mergeCell ref="C171:E171"/>
    <mergeCell ref="P171:Q171"/>
    <mergeCell ref="A172:B172"/>
    <mergeCell ref="C172:E172"/>
    <mergeCell ref="P172:Q172"/>
    <mergeCell ref="A173:E173"/>
    <mergeCell ref="P173:Q173"/>
    <mergeCell ref="M179:O179"/>
    <mergeCell ref="C189:L189"/>
    <mergeCell ref="C190:L190"/>
    <mergeCell ref="G180:I180"/>
    <mergeCell ref="B183:E183"/>
    <mergeCell ref="G184:I184"/>
    <mergeCell ref="B187:D187"/>
    <mergeCell ref="F187:G187"/>
    <mergeCell ref="C188:L1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21"/>
  <sheetViews>
    <sheetView zoomScale="125" zoomScaleNormal="125" zoomScalePageLayoutView="0" workbookViewId="0" topLeftCell="A165">
      <selection activeCell="C200" sqref="C200:E200"/>
    </sheetView>
  </sheetViews>
  <sheetFormatPr defaultColWidth="10.66015625" defaultRowHeight="11.25"/>
  <cols>
    <col min="1" max="1" width="3.5" style="1" customWidth="1"/>
    <col min="2" max="2" width="5.5" style="1" customWidth="1"/>
    <col min="3" max="13" width="11.33203125" style="1" customWidth="1"/>
    <col min="14" max="15" width="12.33203125" style="1" customWidth="1"/>
    <col min="1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83" t="s">
        <v>3</v>
      </c>
      <c r="N6" s="283"/>
      <c r="O6" s="283"/>
      <c r="P6" s="283"/>
      <c r="Q6" s="28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284" t="s">
        <v>4</v>
      </c>
      <c r="N7" s="284"/>
      <c r="O7" s="284"/>
      <c r="P7" s="284"/>
      <c r="Q7" s="284"/>
    </row>
    <row r="8" ht="11.25" hidden="1"/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83" t="s">
        <v>5</v>
      </c>
      <c r="N9" s="283"/>
      <c r="O9" s="283"/>
      <c r="P9" s="283"/>
      <c r="Q9" s="283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285" t="s">
        <v>120</v>
      </c>
      <c r="N10" s="284"/>
      <c r="O10" s="284"/>
      <c r="P10" s="284"/>
      <c r="Q10" s="284"/>
    </row>
    <row r="11" spans="13:17" ht="11.25">
      <c r="M11" s="286" t="s">
        <v>124</v>
      </c>
      <c r="N11" s="286"/>
      <c r="O11" s="286"/>
      <c r="P11" s="286"/>
      <c r="Q11" s="286"/>
    </row>
    <row r="12" spans="1:17" ht="21.75" customHeight="1">
      <c r="A12"/>
      <c r="B12"/>
      <c r="C12"/>
      <c r="D12"/>
      <c r="E12"/>
      <c r="F12"/>
      <c r="G12"/>
      <c r="H12"/>
      <c r="I12"/>
      <c r="J12"/>
      <c r="K12"/>
      <c r="L12"/>
      <c r="M12" s="286"/>
      <c r="N12" s="286"/>
      <c r="O12" s="286"/>
      <c r="P12" s="286"/>
      <c r="Q12" s="286"/>
    </row>
    <row r="13" spans="1:17" ht="15.75" customHeight="1">
      <c r="A13" s="287" t="s">
        <v>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</row>
    <row r="14" spans="1:17" ht="15.75" customHeight="1">
      <c r="A14" s="281" t="s">
        <v>7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</row>
    <row r="18" spans="1:17" ht="11.25" customHeight="1">
      <c r="A18" s="4" t="s">
        <v>8</v>
      </c>
      <c r="B18" s="282">
        <v>1500000</v>
      </c>
      <c r="C18" s="282"/>
      <c r="D18"/>
      <c r="E18" s="280" t="s">
        <v>4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</row>
    <row r="19" spans="1:17" ht="11.25" customHeight="1">
      <c r="A19"/>
      <c r="B19" s="78" t="s">
        <v>9</v>
      </c>
      <c r="C19" s="78"/>
      <c r="D19"/>
      <c r="E19" s="278" t="s">
        <v>10</v>
      </c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1" spans="1:17" ht="11.25" customHeight="1">
      <c r="A21" s="4" t="s">
        <v>11</v>
      </c>
      <c r="B21" s="282">
        <v>1510000</v>
      </c>
      <c r="C21" s="282"/>
      <c r="D21"/>
      <c r="E21" s="280" t="s">
        <v>4</v>
      </c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</row>
    <row r="22" spans="1:17" ht="11.25" customHeight="1">
      <c r="A22"/>
      <c r="B22" s="78" t="s">
        <v>9</v>
      </c>
      <c r="C22" s="78"/>
      <c r="D22"/>
      <c r="E22" s="278" t="s">
        <v>12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</row>
    <row r="24" spans="1:17" ht="11.25" customHeight="1">
      <c r="A24" s="4" t="s">
        <v>13</v>
      </c>
      <c r="B24" s="271" t="s">
        <v>14</v>
      </c>
      <c r="C24" s="271"/>
      <c r="D24"/>
      <c r="E24" s="279"/>
      <c r="F24" s="279"/>
      <c r="G24"/>
      <c r="H24" s="280" t="s">
        <v>93</v>
      </c>
      <c r="I24" s="280"/>
      <c r="J24" s="280"/>
      <c r="K24" s="280"/>
      <c r="L24" s="280"/>
      <c r="M24" s="280"/>
      <c r="N24" s="280"/>
      <c r="O24" s="280"/>
      <c r="P24" s="280"/>
      <c r="Q24" s="280"/>
    </row>
    <row r="25" spans="1:17" ht="11.25" customHeight="1">
      <c r="A25"/>
      <c r="B25" s="78" t="s">
        <v>9</v>
      </c>
      <c r="C25" s="78"/>
      <c r="D25"/>
      <c r="E25" s="6" t="s">
        <v>15</v>
      </c>
      <c r="F25" s="7" t="s">
        <v>16</v>
      </c>
      <c r="G25"/>
      <c r="H25" s="278" t="s">
        <v>17</v>
      </c>
      <c r="I25" s="278"/>
      <c r="J25" s="278"/>
      <c r="K25" s="278"/>
      <c r="L25" s="278"/>
      <c r="M25" s="278"/>
      <c r="N25" s="278"/>
      <c r="O25" s="278"/>
      <c r="P25" s="278"/>
      <c r="Q25" s="278"/>
    </row>
    <row r="27" spans="1:17" ht="11.25" customHeight="1">
      <c r="A27" s="4" t="s">
        <v>18</v>
      </c>
      <c r="B27" s="271" t="s">
        <v>121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</row>
    <row r="29" spans="1:17" ht="11.25" customHeight="1">
      <c r="A29" s="8" t="s">
        <v>19</v>
      </c>
      <c r="B29" s="272" t="s">
        <v>20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</row>
    <row r="30" ht="5.25" customHeight="1"/>
    <row r="31" spans="1:17" ht="141.75" customHeight="1">
      <c r="A31"/>
      <c r="B31" s="273" t="s">
        <v>122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</row>
    <row r="33" spans="1:17" ht="11.25" customHeight="1">
      <c r="A33" s="4" t="s">
        <v>21</v>
      </c>
      <c r="B33" s="274" t="s">
        <v>22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</row>
    <row r="34" spans="1:17" ht="11.25" customHeight="1">
      <c r="A34" s="10"/>
      <c r="B34" s="275" t="s">
        <v>23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</row>
    <row r="36" spans="1:17" ht="11.25" customHeight="1" thickBot="1">
      <c r="A36" s="4" t="s">
        <v>24</v>
      </c>
      <c r="B36" s="4" t="s">
        <v>25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1.25" customHeight="1" thickBot="1">
      <c r="A37" s="276" t="s">
        <v>26</v>
      </c>
      <c r="B37" s="276"/>
      <c r="C37" s="11" t="s">
        <v>27</v>
      </c>
      <c r="D37" s="11" t="s">
        <v>28</v>
      </c>
      <c r="E37" s="277" t="s">
        <v>29</v>
      </c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</row>
    <row r="38" spans="1:17" ht="11.25" customHeight="1">
      <c r="A38" s="264">
        <v>1</v>
      </c>
      <c r="B38" s="264"/>
      <c r="C38" s="41" t="s">
        <v>36</v>
      </c>
      <c r="D38" s="41" t="s">
        <v>103</v>
      </c>
      <c r="E38" s="265" t="s">
        <v>37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</row>
    <row r="39" spans="1:17" ht="11.25" customHeight="1">
      <c r="A39" s="264">
        <v>2</v>
      </c>
      <c r="B39" s="264"/>
      <c r="C39" s="41" t="s">
        <v>42</v>
      </c>
      <c r="D39" s="41" t="s">
        <v>103</v>
      </c>
      <c r="E39" s="265" t="s">
        <v>43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</row>
    <row r="40" spans="1:17" ht="11.25" customHeight="1">
      <c r="A40" s="264">
        <v>3</v>
      </c>
      <c r="B40" s="264"/>
      <c r="C40" s="41">
        <v>1517323</v>
      </c>
      <c r="D40" s="41" t="s">
        <v>103</v>
      </c>
      <c r="E40" s="265" t="s">
        <v>109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</row>
    <row r="41" spans="1:17" ht="11.25" customHeight="1">
      <c r="A41" s="264">
        <v>3</v>
      </c>
      <c r="B41" s="264"/>
      <c r="C41" s="41" t="s">
        <v>39</v>
      </c>
      <c r="D41" s="41" t="s">
        <v>103</v>
      </c>
      <c r="E41" s="265" t="s">
        <v>40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</row>
    <row r="43" spans="1:17" ht="11.25" customHeight="1" thickBot="1">
      <c r="A43" s="4" t="s">
        <v>30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31</v>
      </c>
    </row>
    <row r="44" spans="1:17" ht="11.25" customHeight="1">
      <c r="A44" s="266" t="s">
        <v>26</v>
      </c>
      <c r="B44" s="266"/>
      <c r="C44" s="267" t="s">
        <v>27</v>
      </c>
      <c r="D44" s="267" t="s">
        <v>28</v>
      </c>
      <c r="E44" s="109" t="s">
        <v>32</v>
      </c>
      <c r="F44" s="109"/>
      <c r="G44" s="109"/>
      <c r="H44" s="109"/>
      <c r="I44" s="109"/>
      <c r="J44" s="109"/>
      <c r="K44" s="109"/>
      <c r="L44" s="109" t="s">
        <v>33</v>
      </c>
      <c r="M44" s="109"/>
      <c r="N44" s="109" t="s">
        <v>34</v>
      </c>
      <c r="O44" s="109"/>
      <c r="P44" s="269" t="s">
        <v>35</v>
      </c>
      <c r="Q44" s="269"/>
    </row>
    <row r="45" spans="1:17" ht="11.25" customHeight="1">
      <c r="A45" s="150"/>
      <c r="B45" s="114"/>
      <c r="C45" s="268"/>
      <c r="D45" s="268"/>
      <c r="E45" s="112"/>
      <c r="F45" s="113"/>
      <c r="G45" s="113"/>
      <c r="H45" s="113"/>
      <c r="I45" s="113"/>
      <c r="J45" s="113"/>
      <c r="K45" s="113"/>
      <c r="L45" s="112"/>
      <c r="M45" s="113"/>
      <c r="N45" s="112"/>
      <c r="O45" s="113"/>
      <c r="P45" s="268"/>
      <c r="Q45" s="270"/>
    </row>
    <row r="46" spans="1:17" ht="11.25" customHeight="1" thickBot="1">
      <c r="A46" s="258">
        <v>1</v>
      </c>
      <c r="B46" s="258"/>
      <c r="C46" s="12">
        <v>2</v>
      </c>
      <c r="D46" s="12">
        <v>3</v>
      </c>
      <c r="E46" s="259">
        <v>4</v>
      </c>
      <c r="F46" s="259"/>
      <c r="G46" s="259"/>
      <c r="H46" s="259"/>
      <c r="I46" s="259"/>
      <c r="J46" s="259"/>
      <c r="K46" s="259"/>
      <c r="L46" s="259">
        <v>5</v>
      </c>
      <c r="M46" s="259"/>
      <c r="N46" s="259">
        <v>6</v>
      </c>
      <c r="O46" s="259"/>
      <c r="P46" s="260">
        <v>7</v>
      </c>
      <c r="Q46" s="260"/>
    </row>
    <row r="47" spans="1:17" ht="21" customHeight="1">
      <c r="A47" s="261"/>
      <c r="B47" s="261"/>
      <c r="C47" s="13" t="s">
        <v>36</v>
      </c>
      <c r="D47" s="14">
        <v>443</v>
      </c>
      <c r="E47" s="158" t="s">
        <v>37</v>
      </c>
      <c r="F47" s="158"/>
      <c r="G47" s="158"/>
      <c r="H47" s="158"/>
      <c r="I47" s="158"/>
      <c r="J47" s="158"/>
      <c r="K47" s="158"/>
      <c r="L47" s="250"/>
      <c r="M47" s="250"/>
      <c r="N47" s="252">
        <f>N48+N49</f>
        <v>7334.7048</v>
      </c>
      <c r="O47" s="252"/>
      <c r="P47" s="262">
        <f>P48+P49</f>
        <v>7334.7048</v>
      </c>
      <c r="Q47" s="263"/>
    </row>
    <row r="48" spans="1:17" ht="11.25">
      <c r="A48" s="256">
        <v>1</v>
      </c>
      <c r="B48" s="256"/>
      <c r="C48" s="16" t="s">
        <v>36</v>
      </c>
      <c r="D48" s="17">
        <v>443</v>
      </c>
      <c r="E48" s="132" t="s">
        <v>38</v>
      </c>
      <c r="F48" s="132"/>
      <c r="G48" s="132"/>
      <c r="H48" s="132"/>
      <c r="I48" s="132"/>
      <c r="J48" s="132"/>
      <c r="K48" s="132"/>
      <c r="L48" s="245"/>
      <c r="M48" s="245"/>
      <c r="N48" s="247">
        <f>10758-929.2172-2108.457-132.667-857.954-95+200</f>
        <v>6834.7048</v>
      </c>
      <c r="O48" s="247"/>
      <c r="P48" s="257">
        <f>N48</f>
        <v>6834.7048</v>
      </c>
      <c r="Q48" s="257"/>
    </row>
    <row r="49" spans="1:17" ht="11.25" customHeight="1">
      <c r="A49" s="256">
        <v>1</v>
      </c>
      <c r="B49" s="256"/>
      <c r="C49" s="16" t="s">
        <v>36</v>
      </c>
      <c r="D49" s="17">
        <v>443</v>
      </c>
      <c r="E49" s="132" t="s">
        <v>41</v>
      </c>
      <c r="F49" s="133"/>
      <c r="G49" s="133"/>
      <c r="H49" s="133"/>
      <c r="I49" s="133"/>
      <c r="J49" s="133"/>
      <c r="K49" s="134"/>
      <c r="L49" s="245"/>
      <c r="M49" s="245"/>
      <c r="N49" s="247">
        <v>500</v>
      </c>
      <c r="O49" s="247"/>
      <c r="P49" s="257">
        <v>500</v>
      </c>
      <c r="Q49" s="257"/>
    </row>
    <row r="50" spans="1:17" ht="17.25" customHeight="1">
      <c r="A50" s="254"/>
      <c r="B50" s="255"/>
      <c r="C50" s="13">
        <v>1517323</v>
      </c>
      <c r="D50" s="14">
        <v>443</v>
      </c>
      <c r="E50" s="158" t="str">
        <f>E40</f>
        <v>Будівництво установ та закладів соціальної сфери</v>
      </c>
      <c r="F50" s="159"/>
      <c r="G50" s="159"/>
      <c r="H50" s="159"/>
      <c r="I50" s="159"/>
      <c r="J50" s="159"/>
      <c r="K50" s="160"/>
      <c r="L50" s="250"/>
      <c r="M50" s="251"/>
      <c r="N50" s="310">
        <f>N51</f>
        <v>1233.887</v>
      </c>
      <c r="O50" s="311"/>
      <c r="P50" s="310">
        <f>P51</f>
        <v>1233.887</v>
      </c>
      <c r="Q50" s="311"/>
    </row>
    <row r="51" spans="1:17" ht="11.25" customHeight="1">
      <c r="A51" s="243">
        <v>2</v>
      </c>
      <c r="B51" s="244"/>
      <c r="C51" s="16">
        <v>1517323</v>
      </c>
      <c r="D51" s="17">
        <v>443</v>
      </c>
      <c r="E51" s="132" t="s">
        <v>41</v>
      </c>
      <c r="F51" s="133"/>
      <c r="G51" s="133"/>
      <c r="H51" s="133"/>
      <c r="I51" s="133"/>
      <c r="J51" s="133"/>
      <c r="K51" s="134"/>
      <c r="L51" s="245"/>
      <c r="M51" s="246"/>
      <c r="N51" s="305">
        <f>800+433.887</f>
        <v>1233.887</v>
      </c>
      <c r="O51" s="306"/>
      <c r="P51" s="305">
        <f>N51</f>
        <v>1233.887</v>
      </c>
      <c r="Q51" s="306"/>
    </row>
    <row r="52" spans="1:17" ht="17.25" customHeight="1">
      <c r="A52" s="254"/>
      <c r="B52" s="255"/>
      <c r="C52" s="13" t="s">
        <v>39</v>
      </c>
      <c r="D52" s="14">
        <v>443</v>
      </c>
      <c r="E52" s="158" t="s">
        <v>40</v>
      </c>
      <c r="F52" s="159"/>
      <c r="G52" s="159"/>
      <c r="H52" s="159"/>
      <c r="I52" s="159"/>
      <c r="J52" s="159"/>
      <c r="K52" s="160"/>
      <c r="L52" s="250"/>
      <c r="M52" s="251"/>
      <c r="N52" s="310">
        <f>N53</f>
        <v>0</v>
      </c>
      <c r="O52" s="311"/>
      <c r="P52" s="310">
        <f>P53</f>
        <v>0</v>
      </c>
      <c r="Q52" s="311"/>
    </row>
    <row r="53" spans="1:17" ht="11.25" customHeight="1">
      <c r="A53" s="243">
        <v>2</v>
      </c>
      <c r="B53" s="244"/>
      <c r="C53" s="16" t="s">
        <v>39</v>
      </c>
      <c r="D53" s="17">
        <v>443</v>
      </c>
      <c r="E53" s="132" t="s">
        <v>41</v>
      </c>
      <c r="F53" s="133"/>
      <c r="G53" s="133"/>
      <c r="H53" s="133"/>
      <c r="I53" s="133"/>
      <c r="J53" s="133"/>
      <c r="K53" s="134"/>
      <c r="L53" s="245"/>
      <c r="M53" s="246"/>
      <c r="N53" s="305">
        <f>3000-2600-400+250-250</f>
        <v>0</v>
      </c>
      <c r="O53" s="306"/>
      <c r="P53" s="305">
        <f>N53</f>
        <v>0</v>
      </c>
      <c r="Q53" s="306"/>
    </row>
    <row r="54" spans="1:17" ht="18.75" customHeight="1">
      <c r="A54" s="254"/>
      <c r="B54" s="255"/>
      <c r="C54" s="13" t="s">
        <v>42</v>
      </c>
      <c r="D54" s="14">
        <v>443</v>
      </c>
      <c r="E54" s="158" t="s">
        <v>43</v>
      </c>
      <c r="F54" s="159"/>
      <c r="G54" s="159"/>
      <c r="H54" s="159"/>
      <c r="I54" s="159"/>
      <c r="J54" s="159"/>
      <c r="K54" s="160"/>
      <c r="L54" s="250"/>
      <c r="M54" s="251"/>
      <c r="N54" s="310">
        <f>N55+N56</f>
        <v>3688.549000000001</v>
      </c>
      <c r="O54" s="311"/>
      <c r="P54" s="310">
        <f>P55+P56</f>
        <v>3688.549000000001</v>
      </c>
      <c r="Q54" s="311"/>
    </row>
    <row r="55" spans="1:17" ht="11.25" customHeight="1">
      <c r="A55" s="243">
        <v>3</v>
      </c>
      <c r="B55" s="244"/>
      <c r="C55" s="16" t="s">
        <v>42</v>
      </c>
      <c r="D55" s="17">
        <v>443</v>
      </c>
      <c r="E55" s="132" t="s">
        <v>38</v>
      </c>
      <c r="F55" s="133"/>
      <c r="G55" s="133"/>
      <c r="H55" s="133"/>
      <c r="I55" s="133"/>
      <c r="J55" s="133"/>
      <c r="K55" s="134"/>
      <c r="L55" s="245"/>
      <c r="M55" s="246"/>
      <c r="N55" s="305">
        <f>9250-8650-293.48+1695.89</f>
        <v>2002.41</v>
      </c>
      <c r="O55" s="306"/>
      <c r="P55" s="305">
        <f>N55</f>
        <v>2002.41</v>
      </c>
      <c r="Q55" s="306"/>
    </row>
    <row r="56" spans="1:17" ht="11.25" customHeight="1">
      <c r="A56" s="243">
        <v>4</v>
      </c>
      <c r="B56" s="244"/>
      <c r="C56" s="16" t="s">
        <v>42</v>
      </c>
      <c r="D56" s="17">
        <v>443</v>
      </c>
      <c r="E56" s="132" t="s">
        <v>41</v>
      </c>
      <c r="F56" s="133"/>
      <c r="G56" s="133"/>
      <c r="H56" s="133"/>
      <c r="I56" s="133"/>
      <c r="J56" s="133"/>
      <c r="K56" s="134"/>
      <c r="L56" s="245"/>
      <c r="M56" s="246"/>
      <c r="N56" s="305">
        <f>6230+637.52328-4098.949-1082.43528</f>
        <v>1686.1390000000008</v>
      </c>
      <c r="O56" s="306"/>
      <c r="P56" s="305">
        <f>N56</f>
        <v>1686.1390000000008</v>
      </c>
      <c r="Q56" s="306"/>
    </row>
    <row r="57" spans="1:17" s="1" customFormat="1" ht="15.75" customHeight="1">
      <c r="A57" s="215" t="s">
        <v>44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16"/>
      <c r="L57" s="250"/>
      <c r="M57" s="251"/>
      <c r="N57" s="336">
        <f>N47+N50+N52+N54</f>
        <v>12257.140800000001</v>
      </c>
      <c r="O57" s="337"/>
      <c r="P57" s="336">
        <f>P47+P50+P52+P54</f>
        <v>12257.140800000001</v>
      </c>
      <c r="Q57" s="337"/>
    </row>
    <row r="58" spans="1:17" s="1" customFormat="1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  <c r="M58" s="47"/>
      <c r="N58" s="48"/>
      <c r="O58" s="48"/>
      <c r="P58" s="48"/>
      <c r="Q58" s="48"/>
    </row>
    <row r="60" spans="1:17" ht="23.25" customHeight="1" thickBot="1">
      <c r="A60" s="4" t="s">
        <v>45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" t="s">
        <v>31</v>
      </c>
    </row>
    <row r="61" spans="1:17" ht="21.75" customHeight="1" thickBot="1">
      <c r="A61" s="234" t="s">
        <v>46</v>
      </c>
      <c r="B61" s="235"/>
      <c r="C61" s="235"/>
      <c r="D61" s="235"/>
      <c r="E61" s="235"/>
      <c r="F61" s="235"/>
      <c r="G61" s="235"/>
      <c r="H61" s="235"/>
      <c r="I61" s="235"/>
      <c r="J61" s="236"/>
      <c r="K61" s="20" t="s">
        <v>27</v>
      </c>
      <c r="L61" s="237" t="s">
        <v>33</v>
      </c>
      <c r="M61" s="236"/>
      <c r="N61" s="237" t="s">
        <v>34</v>
      </c>
      <c r="O61" s="236"/>
      <c r="P61" s="238" t="s">
        <v>35</v>
      </c>
      <c r="Q61" s="239"/>
    </row>
    <row r="62" spans="1:17" ht="11.25" customHeight="1" thickBot="1">
      <c r="A62" s="240">
        <v>1</v>
      </c>
      <c r="B62" s="241"/>
      <c r="C62" s="241"/>
      <c r="D62" s="241"/>
      <c r="E62" s="241"/>
      <c r="F62" s="241"/>
      <c r="G62" s="241"/>
      <c r="H62" s="241"/>
      <c r="I62" s="241"/>
      <c r="J62" s="242"/>
      <c r="K62" s="12">
        <v>2</v>
      </c>
      <c r="L62" s="176">
        <v>3</v>
      </c>
      <c r="M62" s="175"/>
      <c r="N62" s="176">
        <v>4</v>
      </c>
      <c r="O62" s="175"/>
      <c r="P62" s="176">
        <v>5</v>
      </c>
      <c r="Q62" s="178"/>
    </row>
    <row r="63" spans="1:17" ht="19.5" customHeight="1">
      <c r="A63" s="226" t="s">
        <v>37</v>
      </c>
      <c r="B63" s="227"/>
      <c r="C63" s="227"/>
      <c r="D63" s="227"/>
      <c r="E63" s="227"/>
      <c r="F63" s="227"/>
      <c r="G63" s="227"/>
      <c r="H63" s="227"/>
      <c r="I63" s="227"/>
      <c r="J63" s="228"/>
      <c r="K63" s="57">
        <v>1517321</v>
      </c>
      <c r="L63" s="229"/>
      <c r="M63" s="230"/>
      <c r="N63" s="231">
        <f>N64</f>
        <v>7334.7048</v>
      </c>
      <c r="O63" s="232"/>
      <c r="P63" s="231">
        <f>P64</f>
        <v>7334.7048</v>
      </c>
      <c r="Q63" s="233"/>
    </row>
    <row r="64" spans="1:17" ht="11.25" customHeight="1">
      <c r="A64" s="220" t="s">
        <v>47</v>
      </c>
      <c r="B64" s="133"/>
      <c r="C64" s="133"/>
      <c r="D64" s="133"/>
      <c r="E64" s="133"/>
      <c r="F64" s="133"/>
      <c r="G64" s="133"/>
      <c r="H64" s="133"/>
      <c r="I64" s="133"/>
      <c r="J64" s="134"/>
      <c r="K64" s="23" t="s">
        <v>48</v>
      </c>
      <c r="L64" s="221"/>
      <c r="M64" s="222"/>
      <c r="N64" s="223">
        <f>N47</f>
        <v>7334.7048</v>
      </c>
      <c r="O64" s="224"/>
      <c r="P64" s="223">
        <f>P47</f>
        <v>7334.7048</v>
      </c>
      <c r="Q64" s="225"/>
    </row>
    <row r="65" spans="1:17" ht="21" customHeight="1">
      <c r="A65" s="214" t="str">
        <f>E50</f>
        <v>Будівництво установ та закладів соціальної сфери</v>
      </c>
      <c r="B65" s="159"/>
      <c r="C65" s="159"/>
      <c r="D65" s="159"/>
      <c r="E65" s="159"/>
      <c r="F65" s="159"/>
      <c r="G65" s="159"/>
      <c r="H65" s="159"/>
      <c r="I65" s="159"/>
      <c r="J65" s="160"/>
      <c r="K65" s="21">
        <v>1517323</v>
      </c>
      <c r="L65" s="215"/>
      <c r="M65" s="216"/>
      <c r="N65" s="307">
        <f>N66</f>
        <v>1233.887</v>
      </c>
      <c r="O65" s="308"/>
      <c r="P65" s="307">
        <f>P66</f>
        <v>1233.887</v>
      </c>
      <c r="Q65" s="309"/>
    </row>
    <row r="66" spans="1:17" ht="11.25" customHeight="1">
      <c r="A66" s="220" t="s">
        <v>47</v>
      </c>
      <c r="B66" s="133"/>
      <c r="C66" s="133"/>
      <c r="D66" s="133"/>
      <c r="E66" s="133"/>
      <c r="F66" s="133"/>
      <c r="G66" s="133"/>
      <c r="H66" s="133"/>
      <c r="I66" s="133"/>
      <c r="J66" s="134"/>
      <c r="K66" s="23" t="s">
        <v>48</v>
      </c>
      <c r="L66" s="221"/>
      <c r="M66" s="222"/>
      <c r="N66" s="302">
        <f>N51</f>
        <v>1233.887</v>
      </c>
      <c r="O66" s="303"/>
      <c r="P66" s="302">
        <f>P51</f>
        <v>1233.887</v>
      </c>
      <c r="Q66" s="304"/>
    </row>
    <row r="67" spans="1:17" ht="17.25" customHeight="1">
      <c r="A67" s="214" t="s">
        <v>43</v>
      </c>
      <c r="B67" s="159"/>
      <c r="C67" s="159"/>
      <c r="D67" s="159"/>
      <c r="E67" s="159"/>
      <c r="F67" s="159"/>
      <c r="G67" s="159"/>
      <c r="H67" s="159"/>
      <c r="I67" s="159"/>
      <c r="J67" s="160"/>
      <c r="K67" s="21">
        <v>1517325</v>
      </c>
      <c r="L67" s="215"/>
      <c r="M67" s="216"/>
      <c r="N67" s="338">
        <f>N54</f>
        <v>3688.549000000001</v>
      </c>
      <c r="O67" s="339"/>
      <c r="P67" s="338">
        <f>P54</f>
        <v>3688.549000000001</v>
      </c>
      <c r="Q67" s="340"/>
    </row>
    <row r="68" spans="1:17" ht="11.25" customHeight="1">
      <c r="A68" s="209" t="s">
        <v>47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3" t="s">
        <v>48</v>
      </c>
      <c r="L68" s="211"/>
      <c r="M68" s="211"/>
      <c r="N68" s="341">
        <f>N54</f>
        <v>3688.549000000001</v>
      </c>
      <c r="O68" s="341"/>
      <c r="P68" s="341">
        <f>P54</f>
        <v>3688.549000000001</v>
      </c>
      <c r="Q68" s="342"/>
    </row>
    <row r="69" spans="1:17" ht="15.75" customHeight="1">
      <c r="A69" s="204" t="s">
        <v>40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1">
        <v>1517324</v>
      </c>
      <c r="L69" s="206"/>
      <c r="M69" s="206"/>
      <c r="N69" s="343">
        <f>N52</f>
        <v>0</v>
      </c>
      <c r="O69" s="343"/>
      <c r="P69" s="343">
        <f>P52</f>
        <v>0</v>
      </c>
      <c r="Q69" s="344"/>
    </row>
    <row r="70" spans="1:17" ht="17.25" customHeight="1">
      <c r="A70" s="209" t="s">
        <v>47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3" t="s">
        <v>48</v>
      </c>
      <c r="L70" s="211"/>
      <c r="M70" s="211"/>
      <c r="N70" s="345">
        <f>N53</f>
        <v>0</v>
      </c>
      <c r="O70" s="345"/>
      <c r="P70" s="345">
        <f>P53</f>
        <v>0</v>
      </c>
      <c r="Q70" s="346"/>
    </row>
    <row r="71" spans="1:17" ht="18.75" customHeight="1" thickBot="1">
      <c r="A71" s="184" t="s">
        <v>44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347">
        <f>N63+N65+N67+N69</f>
        <v>12257.140800000001</v>
      </c>
      <c r="O71" s="347"/>
      <c r="P71" s="347">
        <f>P63+P65+P67+P69</f>
        <v>12257.140800000001</v>
      </c>
      <c r="Q71" s="348"/>
    </row>
    <row r="73" spans="1:17" ht="17.25" customHeight="1" thickBot="1">
      <c r="A73" s="4" t="s">
        <v>49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188" t="s">
        <v>26</v>
      </c>
      <c r="B74" s="189"/>
      <c r="C74" s="192" t="s">
        <v>27</v>
      </c>
      <c r="D74" s="194" t="s">
        <v>50</v>
      </c>
      <c r="E74" s="195"/>
      <c r="F74" s="195"/>
      <c r="G74" s="195"/>
      <c r="H74" s="195"/>
      <c r="I74" s="195"/>
      <c r="J74" s="195"/>
      <c r="K74" s="189"/>
      <c r="L74" s="198" t="s">
        <v>51</v>
      </c>
      <c r="M74" s="194" t="s">
        <v>52</v>
      </c>
      <c r="N74" s="195"/>
      <c r="O74" s="189"/>
      <c r="P74" s="200" t="s">
        <v>53</v>
      </c>
      <c r="Q74" s="201"/>
    </row>
    <row r="75" spans="1:17" ht="11.25" customHeight="1" thickBot="1">
      <c r="A75" s="190"/>
      <c r="B75" s="191"/>
      <c r="C75" s="193"/>
      <c r="D75" s="196"/>
      <c r="E75" s="197"/>
      <c r="F75" s="197"/>
      <c r="G75" s="197"/>
      <c r="H75" s="197"/>
      <c r="I75" s="197"/>
      <c r="J75" s="197"/>
      <c r="K75" s="191"/>
      <c r="L75" s="199"/>
      <c r="M75" s="196"/>
      <c r="N75" s="197"/>
      <c r="O75" s="191"/>
      <c r="P75" s="202"/>
      <c r="Q75" s="203"/>
    </row>
    <row r="76" spans="1:17" ht="11.25" customHeight="1" thickBot="1">
      <c r="A76" s="174">
        <v>1</v>
      </c>
      <c r="B76" s="175"/>
      <c r="C76" s="12">
        <v>2</v>
      </c>
      <c r="D76" s="176">
        <v>3</v>
      </c>
      <c r="E76" s="177"/>
      <c r="F76" s="177"/>
      <c r="G76" s="177"/>
      <c r="H76" s="177"/>
      <c r="I76" s="177"/>
      <c r="J76" s="177"/>
      <c r="K76" s="175"/>
      <c r="L76" s="12">
        <v>4</v>
      </c>
      <c r="M76" s="176">
        <v>5</v>
      </c>
      <c r="N76" s="177"/>
      <c r="O76" s="175"/>
      <c r="P76" s="176">
        <v>6</v>
      </c>
      <c r="Q76" s="178"/>
    </row>
    <row r="77" spans="1:17" s="25" customFormat="1" ht="12.75" customHeight="1">
      <c r="A77" s="179"/>
      <c r="B77" s="180"/>
      <c r="C77" s="26" t="s">
        <v>36</v>
      </c>
      <c r="D77" s="181" t="s">
        <v>37</v>
      </c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3"/>
    </row>
    <row r="78" spans="1:17" s="25" customFormat="1" ht="11.25" customHeight="1">
      <c r="A78" s="156">
        <v>1</v>
      </c>
      <c r="B78" s="157"/>
      <c r="C78" s="27" t="s">
        <v>36</v>
      </c>
      <c r="D78" s="158" t="s">
        <v>38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60"/>
    </row>
    <row r="79" spans="1:17" s="25" customFormat="1" ht="11.25" customHeight="1">
      <c r="A79" s="144" t="s">
        <v>54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6"/>
    </row>
    <row r="80" spans="1:17" s="25" customFormat="1" ht="11.25" customHeight="1">
      <c r="A80" s="28">
        <v>1</v>
      </c>
      <c r="B80" s="29"/>
      <c r="C80" s="30" t="s">
        <v>36</v>
      </c>
      <c r="D80" s="132" t="s">
        <v>55</v>
      </c>
      <c r="E80" s="133"/>
      <c r="F80" s="133"/>
      <c r="G80" s="133"/>
      <c r="H80" s="133"/>
      <c r="I80" s="133"/>
      <c r="J80" s="133"/>
      <c r="K80" s="134"/>
      <c r="L80" s="31"/>
      <c r="M80" s="135"/>
      <c r="N80" s="136"/>
      <c r="O80" s="137"/>
      <c r="P80" s="151"/>
      <c r="Q80" s="152"/>
    </row>
    <row r="81" spans="1:17" s="25" customFormat="1" ht="21.75" customHeight="1">
      <c r="A81" s="28"/>
      <c r="B81" s="29"/>
      <c r="C81" s="30" t="s">
        <v>36</v>
      </c>
      <c r="D81" s="132" t="s">
        <v>106</v>
      </c>
      <c r="E81" s="133"/>
      <c r="F81" s="133"/>
      <c r="G81" s="133"/>
      <c r="H81" s="133"/>
      <c r="I81" s="133"/>
      <c r="J81" s="133"/>
      <c r="K81" s="134"/>
      <c r="L81" s="31" t="s">
        <v>56</v>
      </c>
      <c r="M81" s="135" t="s">
        <v>96</v>
      </c>
      <c r="N81" s="136"/>
      <c r="O81" s="137"/>
      <c r="P81" s="172">
        <f>7368.33+2407.98+38.9</f>
        <v>9815.21</v>
      </c>
      <c r="Q81" s="173"/>
    </row>
    <row r="82" spans="1:17" s="25" customFormat="1" ht="11.25" customHeight="1">
      <c r="A82" s="144" t="s">
        <v>57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6"/>
    </row>
    <row r="83" spans="1:17" s="25" customFormat="1" ht="11.25" customHeight="1">
      <c r="A83" s="28">
        <v>1</v>
      </c>
      <c r="B83" s="29"/>
      <c r="C83" s="30" t="s">
        <v>36</v>
      </c>
      <c r="D83" s="132" t="s">
        <v>58</v>
      </c>
      <c r="E83" s="133"/>
      <c r="F83" s="133"/>
      <c r="G83" s="133"/>
      <c r="H83" s="133"/>
      <c r="I83" s="133"/>
      <c r="J83" s="133"/>
      <c r="K83" s="134"/>
      <c r="L83" s="31" t="s">
        <v>59</v>
      </c>
      <c r="M83" s="135" t="s">
        <v>97</v>
      </c>
      <c r="N83" s="136"/>
      <c r="O83" s="137"/>
      <c r="P83" s="138">
        <f>3+1</f>
        <v>4</v>
      </c>
      <c r="Q83" s="139"/>
    </row>
    <row r="84" spans="1:17" s="25" customFormat="1" ht="11.25" customHeight="1">
      <c r="A84" s="144" t="s">
        <v>60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6"/>
    </row>
    <row r="85" spans="1:17" s="25" customFormat="1" ht="11.25" customHeight="1">
      <c r="A85" s="28">
        <v>1</v>
      </c>
      <c r="B85" s="29"/>
      <c r="C85" s="30" t="s">
        <v>36</v>
      </c>
      <c r="D85" s="132" t="s">
        <v>94</v>
      </c>
      <c r="E85" s="133"/>
      <c r="F85" s="133"/>
      <c r="G85" s="133"/>
      <c r="H85" s="133"/>
      <c r="I85" s="133"/>
      <c r="J85" s="133"/>
      <c r="K85" s="134"/>
      <c r="L85" s="31" t="s">
        <v>62</v>
      </c>
      <c r="M85" s="135" t="s">
        <v>61</v>
      </c>
      <c r="N85" s="136"/>
      <c r="O85" s="137"/>
      <c r="P85" s="142">
        <f>N48/P81</f>
        <v>0.6963381119711143</v>
      </c>
      <c r="Q85" s="143"/>
    </row>
    <row r="86" spans="1:17" s="25" customFormat="1" ht="11.25" customHeight="1">
      <c r="A86" s="28">
        <v>2</v>
      </c>
      <c r="B86" s="29"/>
      <c r="C86" s="30" t="s">
        <v>36</v>
      </c>
      <c r="D86" s="132" t="s">
        <v>95</v>
      </c>
      <c r="E86" s="133"/>
      <c r="F86" s="133"/>
      <c r="G86" s="133"/>
      <c r="H86" s="133"/>
      <c r="I86" s="133"/>
      <c r="J86" s="133"/>
      <c r="K86" s="134"/>
      <c r="L86" s="31" t="s">
        <v>62</v>
      </c>
      <c r="M86" s="135" t="s">
        <v>61</v>
      </c>
      <c r="N86" s="136"/>
      <c r="O86" s="137"/>
      <c r="P86" s="138">
        <f>N48/P83</f>
        <v>1708.6762</v>
      </c>
      <c r="Q86" s="139"/>
    </row>
    <row r="87" spans="1:17" s="25" customFormat="1" ht="11.25" customHeight="1">
      <c r="A87" s="144" t="s">
        <v>63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6"/>
    </row>
    <row r="88" spans="1:17" s="25" customFormat="1" ht="11.25" customHeight="1">
      <c r="A88" s="28">
        <v>1</v>
      </c>
      <c r="B88" s="29"/>
      <c r="C88" s="30" t="s">
        <v>36</v>
      </c>
      <c r="D88" s="132" t="s">
        <v>64</v>
      </c>
      <c r="E88" s="133"/>
      <c r="F88" s="133"/>
      <c r="G88" s="133"/>
      <c r="H88" s="133"/>
      <c r="I88" s="133"/>
      <c r="J88" s="133"/>
      <c r="K88" s="134"/>
      <c r="L88" s="31" t="s">
        <v>65</v>
      </c>
      <c r="M88" s="135" t="s">
        <v>61</v>
      </c>
      <c r="N88" s="136"/>
      <c r="O88" s="137"/>
      <c r="P88" s="170">
        <v>7.28</v>
      </c>
      <c r="Q88" s="171"/>
    </row>
    <row r="89" spans="1:17" s="25" customFormat="1" ht="11.25" customHeight="1">
      <c r="A89" s="28">
        <v>2</v>
      </c>
      <c r="B89" s="29"/>
      <c r="C89" s="30" t="s">
        <v>36</v>
      </c>
      <c r="D89" s="132" t="s">
        <v>66</v>
      </c>
      <c r="E89" s="133"/>
      <c r="F89" s="133"/>
      <c r="G89" s="133"/>
      <c r="H89" s="133"/>
      <c r="I89" s="133"/>
      <c r="J89" s="133"/>
      <c r="K89" s="134"/>
      <c r="L89" s="31" t="s">
        <v>65</v>
      </c>
      <c r="M89" s="135" t="s">
        <v>61</v>
      </c>
      <c r="N89" s="136"/>
      <c r="O89" s="137"/>
      <c r="P89" s="138">
        <v>100</v>
      </c>
      <c r="Q89" s="139"/>
    </row>
    <row r="90" spans="1:17" s="25" customFormat="1" ht="11.25" customHeight="1">
      <c r="A90" s="28">
        <v>3</v>
      </c>
      <c r="B90" s="29"/>
      <c r="C90" s="30" t="s">
        <v>36</v>
      </c>
      <c r="D90" s="132" t="s">
        <v>98</v>
      </c>
      <c r="E90" s="133"/>
      <c r="F90" s="133"/>
      <c r="G90" s="133"/>
      <c r="H90" s="133"/>
      <c r="I90" s="133"/>
      <c r="J90" s="133"/>
      <c r="K90" s="134"/>
      <c r="L90" s="31" t="s">
        <v>65</v>
      </c>
      <c r="M90" s="135" t="s">
        <v>61</v>
      </c>
      <c r="N90" s="136"/>
      <c r="O90" s="137"/>
      <c r="P90" s="138">
        <v>100</v>
      </c>
      <c r="Q90" s="139"/>
    </row>
    <row r="91" spans="1:17" s="25" customFormat="1" ht="11.25" customHeight="1">
      <c r="A91" s="28">
        <v>3</v>
      </c>
      <c r="B91" s="29"/>
      <c r="C91" s="30">
        <v>1517321</v>
      </c>
      <c r="D91" s="132" t="s">
        <v>99</v>
      </c>
      <c r="E91" s="133"/>
      <c r="F91" s="133"/>
      <c r="G91" s="133"/>
      <c r="H91" s="133"/>
      <c r="I91" s="133"/>
      <c r="J91" s="133"/>
      <c r="K91" s="134"/>
      <c r="L91" s="31" t="s">
        <v>65</v>
      </c>
      <c r="M91" s="135" t="s">
        <v>61</v>
      </c>
      <c r="N91" s="136"/>
      <c r="O91" s="137"/>
      <c r="P91" s="138">
        <v>100</v>
      </c>
      <c r="Q91" s="139"/>
    </row>
    <row r="92" spans="1:17" s="25" customFormat="1" ht="11.25" customHeight="1" hidden="1">
      <c r="A92" s="329">
        <v>2</v>
      </c>
      <c r="B92" s="330"/>
      <c r="C92" s="51" t="s">
        <v>36</v>
      </c>
      <c r="D92" s="331" t="s">
        <v>41</v>
      </c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3"/>
    </row>
    <row r="93" spans="1:17" s="25" customFormat="1" ht="11.25" customHeight="1" hidden="1">
      <c r="A93" s="320" t="s">
        <v>54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2"/>
    </row>
    <row r="94" spans="1:17" s="25" customFormat="1" ht="11.25" customHeight="1" hidden="1">
      <c r="A94" s="42">
        <v>1</v>
      </c>
      <c r="B94" s="43"/>
      <c r="C94" s="44" t="s">
        <v>36</v>
      </c>
      <c r="D94" s="312" t="s">
        <v>67</v>
      </c>
      <c r="E94" s="313"/>
      <c r="F94" s="313"/>
      <c r="G94" s="313"/>
      <c r="H94" s="313"/>
      <c r="I94" s="313"/>
      <c r="J94" s="313"/>
      <c r="K94" s="314"/>
      <c r="L94" s="45"/>
      <c r="M94" s="315"/>
      <c r="N94" s="316"/>
      <c r="O94" s="317"/>
      <c r="P94" s="334"/>
      <c r="Q94" s="335"/>
    </row>
    <row r="95" spans="1:17" s="25" customFormat="1" ht="22.5" customHeight="1" hidden="1">
      <c r="A95" s="42"/>
      <c r="B95" s="43"/>
      <c r="C95" s="44" t="s">
        <v>36</v>
      </c>
      <c r="D95" s="312" t="s">
        <v>107</v>
      </c>
      <c r="E95" s="313"/>
      <c r="F95" s="313"/>
      <c r="G95" s="313"/>
      <c r="H95" s="313"/>
      <c r="I95" s="313"/>
      <c r="J95" s="313"/>
      <c r="K95" s="314"/>
      <c r="L95" s="45" t="s">
        <v>56</v>
      </c>
      <c r="M95" s="315" t="str">
        <f>M81</f>
        <v>проектно-кошорисна документація, тех.завдання, дефекті акти</v>
      </c>
      <c r="N95" s="316"/>
      <c r="O95" s="317"/>
      <c r="P95" s="327">
        <v>2407.98</v>
      </c>
      <c r="Q95" s="328"/>
    </row>
    <row r="96" spans="1:17" s="25" customFormat="1" ht="11.25" customHeight="1" hidden="1">
      <c r="A96" s="320" t="s">
        <v>57</v>
      </c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2"/>
    </row>
    <row r="97" spans="1:17" s="25" customFormat="1" ht="11.25" customHeight="1" hidden="1">
      <c r="A97" s="42">
        <v>1</v>
      </c>
      <c r="B97" s="43"/>
      <c r="C97" s="44" t="s">
        <v>36</v>
      </c>
      <c r="D97" s="312" t="s">
        <v>68</v>
      </c>
      <c r="E97" s="313"/>
      <c r="F97" s="313"/>
      <c r="G97" s="313"/>
      <c r="H97" s="313"/>
      <c r="I97" s="313"/>
      <c r="J97" s="313"/>
      <c r="K97" s="314"/>
      <c r="L97" s="45" t="s">
        <v>59</v>
      </c>
      <c r="M97" s="315" t="str">
        <f>M83</f>
        <v>рішення міської ради</v>
      </c>
      <c r="N97" s="316"/>
      <c r="O97" s="317"/>
      <c r="P97" s="318">
        <v>1</v>
      </c>
      <c r="Q97" s="319"/>
    </row>
    <row r="98" spans="1:17" s="25" customFormat="1" ht="11.25" customHeight="1" hidden="1">
      <c r="A98" s="320" t="s">
        <v>60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2"/>
    </row>
    <row r="99" spans="1:17" s="25" customFormat="1" ht="11.25" customHeight="1" hidden="1">
      <c r="A99" s="42">
        <v>1</v>
      </c>
      <c r="B99" s="43"/>
      <c r="C99" s="44" t="s">
        <v>36</v>
      </c>
      <c r="D99" s="312" t="s">
        <v>100</v>
      </c>
      <c r="E99" s="313"/>
      <c r="F99" s="313"/>
      <c r="G99" s="313"/>
      <c r="H99" s="313"/>
      <c r="I99" s="313"/>
      <c r="J99" s="313"/>
      <c r="K99" s="314"/>
      <c r="L99" s="45" t="s">
        <v>62</v>
      </c>
      <c r="M99" s="315" t="s">
        <v>61</v>
      </c>
      <c r="N99" s="316"/>
      <c r="O99" s="317"/>
      <c r="P99" s="318">
        <v>3658</v>
      </c>
      <c r="Q99" s="319"/>
    </row>
    <row r="100" spans="1:17" s="25" customFormat="1" ht="11.25" customHeight="1" hidden="1">
      <c r="A100" s="42">
        <v>2</v>
      </c>
      <c r="B100" s="43"/>
      <c r="C100" s="44" t="s">
        <v>36</v>
      </c>
      <c r="D100" s="312" t="s">
        <v>102</v>
      </c>
      <c r="E100" s="313"/>
      <c r="F100" s="313"/>
      <c r="G100" s="313"/>
      <c r="H100" s="313"/>
      <c r="I100" s="313"/>
      <c r="J100" s="313"/>
      <c r="K100" s="314"/>
      <c r="L100" s="45" t="s">
        <v>62</v>
      </c>
      <c r="M100" s="315" t="s">
        <v>61</v>
      </c>
      <c r="N100" s="316"/>
      <c r="O100" s="317"/>
      <c r="P100" s="325">
        <v>1.519</v>
      </c>
      <c r="Q100" s="326"/>
    </row>
    <row r="101" spans="1:17" s="25" customFormat="1" ht="11.25" customHeight="1" hidden="1">
      <c r="A101" s="320" t="s">
        <v>63</v>
      </c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2"/>
    </row>
    <row r="102" spans="1:17" s="25" customFormat="1" ht="11.25" customHeight="1" hidden="1">
      <c r="A102" s="42">
        <v>1</v>
      </c>
      <c r="B102" s="43"/>
      <c r="C102" s="44" t="s">
        <v>36</v>
      </c>
      <c r="D102" s="312" t="s">
        <v>69</v>
      </c>
      <c r="E102" s="313"/>
      <c r="F102" s="313"/>
      <c r="G102" s="313"/>
      <c r="H102" s="313"/>
      <c r="I102" s="313"/>
      <c r="J102" s="313"/>
      <c r="K102" s="314"/>
      <c r="L102" s="45" t="s">
        <v>65</v>
      </c>
      <c r="M102" s="315" t="s">
        <v>61</v>
      </c>
      <c r="N102" s="316"/>
      <c r="O102" s="317"/>
      <c r="P102" s="323">
        <v>13.2</v>
      </c>
      <c r="Q102" s="324"/>
    </row>
    <row r="103" spans="1:17" s="25" customFormat="1" ht="11.25" customHeight="1" hidden="1">
      <c r="A103" s="42">
        <v>2</v>
      </c>
      <c r="B103" s="43"/>
      <c r="C103" s="44" t="s">
        <v>36</v>
      </c>
      <c r="D103" s="312" t="s">
        <v>70</v>
      </c>
      <c r="E103" s="313"/>
      <c r="F103" s="313"/>
      <c r="G103" s="313"/>
      <c r="H103" s="313"/>
      <c r="I103" s="313"/>
      <c r="J103" s="313"/>
      <c r="K103" s="314"/>
      <c r="L103" s="45" t="s">
        <v>65</v>
      </c>
      <c r="M103" s="315" t="s">
        <v>61</v>
      </c>
      <c r="N103" s="316"/>
      <c r="O103" s="317"/>
      <c r="P103" s="318">
        <v>100</v>
      </c>
      <c r="Q103" s="319"/>
    </row>
    <row r="104" spans="1:17" s="25" customFormat="1" ht="11.25" customHeight="1" hidden="1">
      <c r="A104" s="42">
        <v>3</v>
      </c>
      <c r="B104" s="43"/>
      <c r="C104" s="44">
        <v>1517321</v>
      </c>
      <c r="D104" s="312" t="s">
        <v>99</v>
      </c>
      <c r="E104" s="313"/>
      <c r="F104" s="313"/>
      <c r="G104" s="313"/>
      <c r="H104" s="313"/>
      <c r="I104" s="313"/>
      <c r="J104" s="313"/>
      <c r="K104" s="314"/>
      <c r="L104" s="45" t="s">
        <v>65</v>
      </c>
      <c r="M104" s="315" t="s">
        <v>61</v>
      </c>
      <c r="N104" s="316"/>
      <c r="O104" s="317"/>
      <c r="P104" s="318">
        <v>100</v>
      </c>
      <c r="Q104" s="319"/>
    </row>
    <row r="105" spans="1:17" s="25" customFormat="1" ht="11.25" customHeight="1">
      <c r="A105" s="156">
        <v>2</v>
      </c>
      <c r="B105" s="157"/>
      <c r="C105" s="27">
        <v>1517321</v>
      </c>
      <c r="D105" s="158" t="s">
        <v>41</v>
      </c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60"/>
    </row>
    <row r="106" spans="1:17" s="25" customFormat="1" ht="11.25" customHeight="1">
      <c r="A106" s="144" t="s">
        <v>54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6"/>
    </row>
    <row r="107" spans="1:17" s="25" customFormat="1" ht="11.25" customHeight="1">
      <c r="A107" s="28">
        <v>1</v>
      </c>
      <c r="B107" s="29"/>
      <c r="C107" s="30">
        <v>1517321</v>
      </c>
      <c r="D107" s="132" t="s">
        <v>67</v>
      </c>
      <c r="E107" s="133"/>
      <c r="F107" s="133"/>
      <c r="G107" s="133"/>
      <c r="H107" s="133"/>
      <c r="I107" s="133"/>
      <c r="J107" s="133"/>
      <c r="K107" s="134"/>
      <c r="L107" s="31"/>
      <c r="M107" s="135"/>
      <c r="N107" s="136"/>
      <c r="O107" s="137"/>
      <c r="P107" s="151"/>
      <c r="Q107" s="152"/>
    </row>
    <row r="108" spans="1:17" s="25" customFormat="1" ht="20.25" customHeight="1">
      <c r="A108" s="28"/>
      <c r="B108" s="29"/>
      <c r="C108" s="30">
        <f>C107</f>
        <v>1517321</v>
      </c>
      <c r="D108" s="132" t="str">
        <f>D136</f>
        <v>Загальна площа об'єктів, які планується реконструювати:</v>
      </c>
      <c r="E108" s="133"/>
      <c r="F108" s="133"/>
      <c r="G108" s="133"/>
      <c r="H108" s="133"/>
      <c r="I108" s="133"/>
      <c r="J108" s="133"/>
      <c r="K108" s="134"/>
      <c r="L108" s="31" t="s">
        <v>56</v>
      </c>
      <c r="M108" s="135" t="str">
        <f>M81</f>
        <v>проектно-кошорисна документація, тех.завдання, дефекті акти</v>
      </c>
      <c r="N108" s="136"/>
      <c r="O108" s="137"/>
      <c r="P108" s="163">
        <v>670</v>
      </c>
      <c r="Q108" s="164"/>
    </row>
    <row r="109" spans="1:17" s="25" customFormat="1" ht="11.25" customHeight="1">
      <c r="A109" s="144" t="s">
        <v>57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6"/>
    </row>
    <row r="110" spans="1:17" s="25" customFormat="1" ht="11.25">
      <c r="A110" s="28">
        <v>1</v>
      </c>
      <c r="B110" s="29"/>
      <c r="C110" s="30">
        <f>C108</f>
        <v>1517321</v>
      </c>
      <c r="D110" s="132" t="s">
        <v>108</v>
      </c>
      <c r="E110" s="133"/>
      <c r="F110" s="133"/>
      <c r="G110" s="133"/>
      <c r="H110" s="133"/>
      <c r="I110" s="133"/>
      <c r="J110" s="133"/>
      <c r="K110" s="134"/>
      <c r="L110" s="31" t="s">
        <v>59</v>
      </c>
      <c r="M110" s="135" t="s">
        <v>97</v>
      </c>
      <c r="N110" s="136"/>
      <c r="O110" s="137"/>
      <c r="P110" s="138">
        <v>1</v>
      </c>
      <c r="Q110" s="139"/>
    </row>
    <row r="111" spans="1:17" s="25" customFormat="1" ht="11.25" customHeight="1">
      <c r="A111" s="144" t="s">
        <v>60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6"/>
    </row>
    <row r="112" spans="1:17" s="25" customFormat="1" ht="11.25" customHeight="1">
      <c r="A112" s="28">
        <v>1</v>
      </c>
      <c r="B112" s="29"/>
      <c r="C112" s="30">
        <f>C110</f>
        <v>1517321</v>
      </c>
      <c r="D112" s="132" t="s">
        <v>100</v>
      </c>
      <c r="E112" s="133"/>
      <c r="F112" s="133"/>
      <c r="G112" s="133"/>
      <c r="H112" s="133"/>
      <c r="I112" s="133"/>
      <c r="J112" s="133"/>
      <c r="K112" s="134"/>
      <c r="L112" s="31" t="s">
        <v>62</v>
      </c>
      <c r="M112" s="135" t="s">
        <v>61</v>
      </c>
      <c r="N112" s="136"/>
      <c r="O112" s="137"/>
      <c r="P112" s="138">
        <v>500</v>
      </c>
      <c r="Q112" s="139"/>
    </row>
    <row r="113" spans="1:17" s="25" customFormat="1" ht="11.25" customHeight="1">
      <c r="A113" s="28">
        <v>2</v>
      </c>
      <c r="B113" s="29"/>
      <c r="C113" s="30">
        <f>C112</f>
        <v>1517321</v>
      </c>
      <c r="D113" s="132" t="s">
        <v>102</v>
      </c>
      <c r="E113" s="133"/>
      <c r="F113" s="133"/>
      <c r="G113" s="133"/>
      <c r="H113" s="133"/>
      <c r="I113" s="133"/>
      <c r="J113" s="133"/>
      <c r="K113" s="134"/>
      <c r="L113" s="31" t="s">
        <v>62</v>
      </c>
      <c r="M113" s="135" t="s">
        <v>61</v>
      </c>
      <c r="N113" s="136"/>
      <c r="O113" s="137"/>
      <c r="P113" s="142">
        <f>P112/P108</f>
        <v>0.746268656716418</v>
      </c>
      <c r="Q113" s="143"/>
    </row>
    <row r="114" spans="1:17" s="25" customFormat="1" ht="11.25" customHeight="1">
      <c r="A114" s="144" t="s">
        <v>63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6"/>
    </row>
    <row r="115" spans="1:17" s="25" customFormat="1" ht="11.25" customHeight="1">
      <c r="A115" s="28">
        <v>1</v>
      </c>
      <c r="B115" s="29"/>
      <c r="C115" s="30">
        <f>C113</f>
        <v>1517321</v>
      </c>
      <c r="D115" s="132" t="s">
        <v>69</v>
      </c>
      <c r="E115" s="133"/>
      <c r="F115" s="133"/>
      <c r="G115" s="133"/>
      <c r="H115" s="133"/>
      <c r="I115" s="133"/>
      <c r="J115" s="133"/>
      <c r="K115" s="134"/>
      <c r="L115" s="31" t="s">
        <v>65</v>
      </c>
      <c r="M115" s="135" t="s">
        <v>61</v>
      </c>
      <c r="N115" s="136"/>
      <c r="O115" s="137"/>
      <c r="P115" s="147">
        <v>19.3</v>
      </c>
      <c r="Q115" s="148"/>
    </row>
    <row r="116" spans="1:17" s="25" customFormat="1" ht="11.25" customHeight="1">
      <c r="A116" s="28">
        <v>2</v>
      </c>
      <c r="B116" s="29"/>
      <c r="C116" s="30">
        <f>C113</f>
        <v>1517321</v>
      </c>
      <c r="D116" s="132" t="s">
        <v>70</v>
      </c>
      <c r="E116" s="133"/>
      <c r="F116" s="133"/>
      <c r="G116" s="133"/>
      <c r="H116" s="133"/>
      <c r="I116" s="133"/>
      <c r="J116" s="133"/>
      <c r="K116" s="134"/>
      <c r="L116" s="31" t="s">
        <v>65</v>
      </c>
      <c r="M116" s="135" t="s">
        <v>61</v>
      </c>
      <c r="N116" s="136"/>
      <c r="O116" s="137"/>
      <c r="P116" s="138">
        <v>100</v>
      </c>
      <c r="Q116" s="139"/>
    </row>
    <row r="117" spans="1:17" s="25" customFormat="1" ht="11.25" customHeight="1">
      <c r="A117" s="28">
        <v>3</v>
      </c>
      <c r="B117" s="29"/>
      <c r="C117" s="30">
        <v>1517321</v>
      </c>
      <c r="D117" s="132" t="s">
        <v>99</v>
      </c>
      <c r="E117" s="133"/>
      <c r="F117" s="133"/>
      <c r="G117" s="133"/>
      <c r="H117" s="133"/>
      <c r="I117" s="133"/>
      <c r="J117" s="133"/>
      <c r="K117" s="134"/>
      <c r="L117" s="31" t="s">
        <v>65</v>
      </c>
      <c r="M117" s="135" t="s">
        <v>61</v>
      </c>
      <c r="N117" s="136"/>
      <c r="O117" s="137"/>
      <c r="P117" s="138">
        <v>100</v>
      </c>
      <c r="Q117" s="139"/>
    </row>
    <row r="118" spans="1:17" s="25" customFormat="1" ht="16.5" customHeight="1">
      <c r="A118" s="165"/>
      <c r="B118" s="166"/>
      <c r="C118" s="26">
        <v>1517323</v>
      </c>
      <c r="D118" s="167" t="str">
        <f>A65</f>
        <v>Будівництво установ та закладів соціальної сфери</v>
      </c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9"/>
    </row>
    <row r="119" spans="1:17" s="25" customFormat="1" ht="11.25" customHeight="1">
      <c r="A119" s="156">
        <v>1</v>
      </c>
      <c r="B119" s="157"/>
      <c r="C119" s="27">
        <v>1517323</v>
      </c>
      <c r="D119" s="158" t="s">
        <v>41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60"/>
    </row>
    <row r="120" spans="1:17" s="25" customFormat="1" ht="11.25" customHeight="1">
      <c r="A120" s="144" t="s">
        <v>54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6"/>
    </row>
    <row r="121" spans="1:17" s="25" customFormat="1" ht="11.25" customHeight="1">
      <c r="A121" s="28">
        <v>1</v>
      </c>
      <c r="B121" s="29"/>
      <c r="C121" s="30">
        <f>C119</f>
        <v>1517323</v>
      </c>
      <c r="D121" s="132" t="s">
        <v>67</v>
      </c>
      <c r="E121" s="133"/>
      <c r="F121" s="133"/>
      <c r="G121" s="133"/>
      <c r="H121" s="133"/>
      <c r="I121" s="133"/>
      <c r="J121" s="133"/>
      <c r="K121" s="134"/>
      <c r="L121" s="31"/>
      <c r="M121" s="135"/>
      <c r="N121" s="136"/>
      <c r="O121" s="137"/>
      <c r="P121" s="151"/>
      <c r="Q121" s="152"/>
    </row>
    <row r="122" spans="1:17" s="25" customFormat="1" ht="21.75" customHeight="1">
      <c r="A122" s="28"/>
      <c r="B122" s="29"/>
      <c r="C122" s="30">
        <f>C121</f>
        <v>1517323</v>
      </c>
      <c r="D122" s="132" t="str">
        <f>D136</f>
        <v>Загальна площа об'єктів, які планується реконструювати:</v>
      </c>
      <c r="E122" s="133"/>
      <c r="F122" s="133"/>
      <c r="G122" s="133"/>
      <c r="H122" s="133"/>
      <c r="I122" s="133"/>
      <c r="J122" s="133"/>
      <c r="K122" s="134"/>
      <c r="L122" s="31" t="s">
        <v>56</v>
      </c>
      <c r="M122" s="135" t="str">
        <f>M81</f>
        <v>проектно-кошорисна документація, тех.завдання, дефекті акти</v>
      </c>
      <c r="N122" s="136"/>
      <c r="O122" s="137"/>
      <c r="P122" s="163">
        <v>4.5</v>
      </c>
      <c r="Q122" s="164"/>
    </row>
    <row r="123" spans="1:17" s="25" customFormat="1" ht="11.25" customHeight="1">
      <c r="A123" s="144" t="s">
        <v>57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6"/>
    </row>
    <row r="124" spans="1:17" s="25" customFormat="1" ht="11.25" customHeight="1">
      <c r="A124" s="28">
        <v>1</v>
      </c>
      <c r="B124" s="29"/>
      <c r="C124" s="30">
        <f>C122</f>
        <v>1517323</v>
      </c>
      <c r="D124" s="132" t="s">
        <v>108</v>
      </c>
      <c r="E124" s="133"/>
      <c r="F124" s="133"/>
      <c r="G124" s="133"/>
      <c r="H124" s="133"/>
      <c r="I124" s="133"/>
      <c r="J124" s="133"/>
      <c r="K124" s="134"/>
      <c r="L124" s="31" t="s">
        <v>59</v>
      </c>
      <c r="M124" s="135" t="str">
        <f>M83</f>
        <v>рішення міської ради</v>
      </c>
      <c r="N124" s="136"/>
      <c r="O124" s="137"/>
      <c r="P124" s="138">
        <v>1</v>
      </c>
      <c r="Q124" s="139"/>
    </row>
    <row r="125" spans="1:17" s="25" customFormat="1" ht="11.25" customHeight="1">
      <c r="A125" s="144" t="s">
        <v>60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6"/>
    </row>
    <row r="126" spans="1:17" s="25" customFormat="1" ht="11.25" customHeight="1">
      <c r="A126" s="28">
        <v>1</v>
      </c>
      <c r="B126" s="29"/>
      <c r="C126" s="30">
        <f>C124</f>
        <v>1517323</v>
      </c>
      <c r="D126" s="132" t="s">
        <v>100</v>
      </c>
      <c r="E126" s="133"/>
      <c r="F126" s="133"/>
      <c r="G126" s="133"/>
      <c r="H126" s="133"/>
      <c r="I126" s="133"/>
      <c r="J126" s="133"/>
      <c r="K126" s="134"/>
      <c r="L126" s="31" t="s">
        <v>62</v>
      </c>
      <c r="M126" s="135" t="s">
        <v>61</v>
      </c>
      <c r="N126" s="136"/>
      <c r="O126" s="137"/>
      <c r="P126" s="138">
        <f>N50</f>
        <v>1233.887</v>
      </c>
      <c r="Q126" s="139"/>
    </row>
    <row r="127" spans="1:17" s="25" customFormat="1" ht="11.25" customHeight="1">
      <c r="A127" s="28">
        <v>2</v>
      </c>
      <c r="B127" s="29"/>
      <c r="C127" s="30">
        <f>C126</f>
        <v>1517323</v>
      </c>
      <c r="D127" s="132" t="s">
        <v>102</v>
      </c>
      <c r="E127" s="133"/>
      <c r="F127" s="133"/>
      <c r="G127" s="133"/>
      <c r="H127" s="133"/>
      <c r="I127" s="133"/>
      <c r="J127" s="133"/>
      <c r="K127" s="134"/>
      <c r="L127" s="31" t="s">
        <v>62</v>
      </c>
      <c r="M127" s="135" t="s">
        <v>61</v>
      </c>
      <c r="N127" s="136"/>
      <c r="O127" s="137"/>
      <c r="P127" s="142">
        <f>N65/P122</f>
        <v>274.1971111111111</v>
      </c>
      <c r="Q127" s="143"/>
    </row>
    <row r="128" spans="1:17" s="25" customFormat="1" ht="11.25" customHeight="1">
      <c r="A128" s="144" t="s">
        <v>63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6"/>
    </row>
    <row r="129" spans="1:17" s="25" customFormat="1" ht="11.25" customHeight="1">
      <c r="A129" s="28">
        <v>1</v>
      </c>
      <c r="B129" s="29"/>
      <c r="C129" s="30">
        <v>1517323</v>
      </c>
      <c r="D129" s="132" t="s">
        <v>69</v>
      </c>
      <c r="E129" s="133"/>
      <c r="F129" s="133"/>
      <c r="G129" s="133"/>
      <c r="H129" s="133"/>
      <c r="I129" s="133"/>
      <c r="J129" s="133"/>
      <c r="K129" s="134"/>
      <c r="L129" s="31" t="s">
        <v>65</v>
      </c>
      <c r="M129" s="135" t="s">
        <v>61</v>
      </c>
      <c r="N129" s="136"/>
      <c r="O129" s="137"/>
      <c r="P129" s="147">
        <v>100</v>
      </c>
      <c r="Q129" s="148"/>
    </row>
    <row r="130" spans="1:17" s="25" customFormat="1" ht="11.25" customHeight="1">
      <c r="A130" s="28">
        <v>2</v>
      </c>
      <c r="B130" s="29"/>
      <c r="C130" s="30">
        <v>1517323</v>
      </c>
      <c r="D130" s="132" t="s">
        <v>70</v>
      </c>
      <c r="E130" s="133"/>
      <c r="F130" s="133"/>
      <c r="G130" s="133"/>
      <c r="H130" s="133"/>
      <c r="I130" s="133"/>
      <c r="J130" s="133"/>
      <c r="K130" s="134"/>
      <c r="L130" s="31" t="s">
        <v>65</v>
      </c>
      <c r="M130" s="135" t="s">
        <v>61</v>
      </c>
      <c r="N130" s="136"/>
      <c r="O130" s="137"/>
      <c r="P130" s="138">
        <v>100</v>
      </c>
      <c r="Q130" s="139"/>
    </row>
    <row r="131" spans="1:17" s="25" customFormat="1" ht="11.25" customHeight="1">
      <c r="A131" s="28">
        <v>3</v>
      </c>
      <c r="B131" s="29"/>
      <c r="C131" s="30">
        <v>1517323</v>
      </c>
      <c r="D131" s="132" t="s">
        <v>99</v>
      </c>
      <c r="E131" s="133"/>
      <c r="F131" s="133"/>
      <c r="G131" s="133"/>
      <c r="H131" s="133"/>
      <c r="I131" s="133"/>
      <c r="J131" s="133"/>
      <c r="K131" s="134"/>
      <c r="L131" s="31" t="s">
        <v>65</v>
      </c>
      <c r="M131" s="135" t="s">
        <v>61</v>
      </c>
      <c r="N131" s="136"/>
      <c r="O131" s="137"/>
      <c r="P131" s="138">
        <v>100</v>
      </c>
      <c r="Q131" s="139"/>
    </row>
    <row r="132" spans="1:17" s="25" customFormat="1" ht="16.5" customHeight="1">
      <c r="A132" s="165"/>
      <c r="B132" s="166"/>
      <c r="C132" s="26" t="s">
        <v>39</v>
      </c>
      <c r="D132" s="167" t="s">
        <v>40</v>
      </c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9"/>
    </row>
    <row r="133" spans="1:17" s="25" customFormat="1" ht="11.25" customHeight="1">
      <c r="A133" s="156">
        <v>1</v>
      </c>
      <c r="B133" s="157"/>
      <c r="C133" s="27" t="s">
        <v>39</v>
      </c>
      <c r="D133" s="158" t="s">
        <v>41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60"/>
    </row>
    <row r="134" spans="1:17" s="25" customFormat="1" ht="11.25" customHeight="1">
      <c r="A134" s="144" t="s">
        <v>54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6"/>
    </row>
    <row r="135" spans="1:17" s="25" customFormat="1" ht="11.25" customHeight="1">
      <c r="A135" s="28">
        <v>1</v>
      </c>
      <c r="B135" s="29"/>
      <c r="C135" s="30" t="s">
        <v>39</v>
      </c>
      <c r="D135" s="132" t="s">
        <v>67</v>
      </c>
      <c r="E135" s="133"/>
      <c r="F135" s="133"/>
      <c r="G135" s="133"/>
      <c r="H135" s="133"/>
      <c r="I135" s="133"/>
      <c r="J135" s="133"/>
      <c r="K135" s="134"/>
      <c r="L135" s="31"/>
      <c r="M135" s="135"/>
      <c r="N135" s="136"/>
      <c r="O135" s="137"/>
      <c r="P135" s="151"/>
      <c r="Q135" s="152"/>
    </row>
    <row r="136" spans="1:17" s="25" customFormat="1" ht="21.75" customHeight="1">
      <c r="A136" s="28"/>
      <c r="B136" s="29"/>
      <c r="C136" s="30" t="s">
        <v>39</v>
      </c>
      <c r="D136" s="132" t="str">
        <f>D95</f>
        <v>Загальна площа об'єктів, які планується реконструювати:</v>
      </c>
      <c r="E136" s="133"/>
      <c r="F136" s="133"/>
      <c r="G136" s="133"/>
      <c r="H136" s="133"/>
      <c r="I136" s="133"/>
      <c r="J136" s="133"/>
      <c r="K136" s="134"/>
      <c r="L136" s="31" t="s">
        <v>56</v>
      </c>
      <c r="M136" s="135" t="str">
        <f>M81</f>
        <v>проектно-кошорисна документація, тех.завдання, дефекті акти</v>
      </c>
      <c r="N136" s="136"/>
      <c r="O136" s="137"/>
      <c r="P136" s="163">
        <v>4493</v>
      </c>
      <c r="Q136" s="164"/>
    </row>
    <row r="137" spans="1:17" s="25" customFormat="1" ht="11.25" customHeight="1">
      <c r="A137" s="144" t="s">
        <v>57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6"/>
    </row>
    <row r="138" spans="1:17" s="25" customFormat="1" ht="11.25" customHeight="1">
      <c r="A138" s="28">
        <v>1</v>
      </c>
      <c r="B138" s="29"/>
      <c r="C138" s="30" t="s">
        <v>39</v>
      </c>
      <c r="D138" s="132" t="s">
        <v>108</v>
      </c>
      <c r="E138" s="133"/>
      <c r="F138" s="133"/>
      <c r="G138" s="133"/>
      <c r="H138" s="133"/>
      <c r="I138" s="133"/>
      <c r="J138" s="133"/>
      <c r="K138" s="134"/>
      <c r="L138" s="31" t="s">
        <v>59</v>
      </c>
      <c r="M138" s="135" t="str">
        <f>M83</f>
        <v>рішення міської ради</v>
      </c>
      <c r="N138" s="136"/>
      <c r="O138" s="137"/>
      <c r="P138" s="138">
        <v>1</v>
      </c>
      <c r="Q138" s="139"/>
    </row>
    <row r="139" spans="1:17" s="25" customFormat="1" ht="11.25" customHeight="1">
      <c r="A139" s="144" t="s">
        <v>60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6"/>
    </row>
    <row r="140" spans="1:17" s="25" customFormat="1" ht="11.25" customHeight="1">
      <c r="A140" s="28">
        <v>1</v>
      </c>
      <c r="B140" s="29"/>
      <c r="C140" s="30" t="s">
        <v>39</v>
      </c>
      <c r="D140" s="132" t="s">
        <v>100</v>
      </c>
      <c r="E140" s="133"/>
      <c r="F140" s="133"/>
      <c r="G140" s="133"/>
      <c r="H140" s="133"/>
      <c r="I140" s="133"/>
      <c r="J140" s="133"/>
      <c r="K140" s="134"/>
      <c r="L140" s="31" t="s">
        <v>62</v>
      </c>
      <c r="M140" s="135" t="s">
        <v>61</v>
      </c>
      <c r="N140" s="136"/>
      <c r="O140" s="137"/>
      <c r="P140" s="138">
        <f>N70/P138</f>
        <v>0</v>
      </c>
      <c r="Q140" s="139"/>
    </row>
    <row r="141" spans="1:17" s="25" customFormat="1" ht="11.25" customHeight="1">
      <c r="A141" s="28">
        <v>2</v>
      </c>
      <c r="B141" s="29"/>
      <c r="C141" s="30" t="s">
        <v>39</v>
      </c>
      <c r="D141" s="132" t="s">
        <v>102</v>
      </c>
      <c r="E141" s="133"/>
      <c r="F141" s="133"/>
      <c r="G141" s="133"/>
      <c r="H141" s="133"/>
      <c r="I141" s="133"/>
      <c r="J141" s="133"/>
      <c r="K141" s="134"/>
      <c r="L141" s="31" t="s">
        <v>62</v>
      </c>
      <c r="M141" s="135" t="s">
        <v>61</v>
      </c>
      <c r="N141" s="136"/>
      <c r="O141" s="137"/>
      <c r="P141" s="142">
        <f>N53/P136</f>
        <v>0</v>
      </c>
      <c r="Q141" s="143"/>
    </row>
    <row r="142" spans="1:17" s="25" customFormat="1" ht="11.25" customHeight="1">
      <c r="A142" s="144" t="s">
        <v>63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6"/>
    </row>
    <row r="143" spans="1:17" s="25" customFormat="1" ht="11.25" customHeight="1">
      <c r="A143" s="28">
        <v>1</v>
      </c>
      <c r="B143" s="29"/>
      <c r="C143" s="30" t="s">
        <v>39</v>
      </c>
      <c r="D143" s="132" t="s">
        <v>69</v>
      </c>
      <c r="E143" s="133"/>
      <c r="F143" s="133"/>
      <c r="G143" s="133"/>
      <c r="H143" s="133"/>
      <c r="I143" s="133"/>
      <c r="J143" s="133"/>
      <c r="K143" s="134"/>
      <c r="L143" s="31" t="s">
        <v>65</v>
      </c>
      <c r="M143" s="135" t="s">
        <v>61</v>
      </c>
      <c r="N143" s="136"/>
      <c r="O143" s="137"/>
      <c r="P143" s="147">
        <v>1.5</v>
      </c>
      <c r="Q143" s="148"/>
    </row>
    <row r="144" spans="1:17" s="25" customFormat="1" ht="11.25" customHeight="1">
      <c r="A144" s="28">
        <v>2</v>
      </c>
      <c r="B144" s="29"/>
      <c r="C144" s="30" t="s">
        <v>39</v>
      </c>
      <c r="D144" s="132" t="s">
        <v>70</v>
      </c>
      <c r="E144" s="133"/>
      <c r="F144" s="133"/>
      <c r="G144" s="133"/>
      <c r="H144" s="133"/>
      <c r="I144" s="133"/>
      <c r="J144" s="133"/>
      <c r="K144" s="134"/>
      <c r="L144" s="31" t="s">
        <v>65</v>
      </c>
      <c r="M144" s="135" t="s">
        <v>61</v>
      </c>
      <c r="N144" s="136"/>
      <c r="O144" s="137"/>
      <c r="P144" s="138">
        <v>100</v>
      </c>
      <c r="Q144" s="139"/>
    </row>
    <row r="145" spans="1:17" s="25" customFormat="1" ht="11.25" customHeight="1">
      <c r="A145" s="28">
        <v>3</v>
      </c>
      <c r="B145" s="29"/>
      <c r="C145" s="30">
        <v>1517324</v>
      </c>
      <c r="D145" s="132" t="s">
        <v>99</v>
      </c>
      <c r="E145" s="133"/>
      <c r="F145" s="133"/>
      <c r="G145" s="133"/>
      <c r="H145" s="133"/>
      <c r="I145" s="133"/>
      <c r="J145" s="133"/>
      <c r="K145" s="134"/>
      <c r="L145" s="31" t="s">
        <v>65</v>
      </c>
      <c r="M145" s="135" t="s">
        <v>61</v>
      </c>
      <c r="N145" s="136"/>
      <c r="O145" s="137"/>
      <c r="P145" s="138">
        <v>100</v>
      </c>
      <c r="Q145" s="139"/>
    </row>
    <row r="146" spans="1:17" s="25" customFormat="1" ht="18" customHeight="1">
      <c r="A146" s="165"/>
      <c r="B146" s="166"/>
      <c r="C146" s="26" t="s">
        <v>42</v>
      </c>
      <c r="D146" s="167" t="s">
        <v>43</v>
      </c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9"/>
    </row>
    <row r="147" spans="1:17" s="25" customFormat="1" ht="11.25" customHeight="1">
      <c r="A147" s="156">
        <v>1</v>
      </c>
      <c r="B147" s="157"/>
      <c r="C147" s="27" t="s">
        <v>42</v>
      </c>
      <c r="D147" s="158" t="s">
        <v>38</v>
      </c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60"/>
    </row>
    <row r="148" spans="1:17" s="25" customFormat="1" ht="11.25" customHeight="1">
      <c r="A148" s="144" t="s">
        <v>54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6"/>
    </row>
    <row r="149" spans="1:17" s="25" customFormat="1" ht="11.25" customHeight="1">
      <c r="A149" s="28">
        <v>1</v>
      </c>
      <c r="B149" s="29"/>
      <c r="C149" s="30" t="s">
        <v>42</v>
      </c>
      <c r="D149" s="132" t="s">
        <v>55</v>
      </c>
      <c r="E149" s="133"/>
      <c r="F149" s="133"/>
      <c r="G149" s="133"/>
      <c r="H149" s="133"/>
      <c r="I149" s="133"/>
      <c r="J149" s="133"/>
      <c r="K149" s="134"/>
      <c r="L149" s="31"/>
      <c r="M149" s="135"/>
      <c r="N149" s="136"/>
      <c r="O149" s="137"/>
      <c r="P149" s="151"/>
      <c r="Q149" s="152"/>
    </row>
    <row r="150" spans="1:17" s="25" customFormat="1" ht="22.5" customHeight="1">
      <c r="A150" s="28"/>
      <c r="B150" s="29"/>
      <c r="C150" s="30" t="s">
        <v>42</v>
      </c>
      <c r="D150" s="132" t="str">
        <f>D81</f>
        <v>Загальна площа об'єктів, які планується побудувати:</v>
      </c>
      <c r="E150" s="133"/>
      <c r="F150" s="133"/>
      <c r="G150" s="133"/>
      <c r="H150" s="133"/>
      <c r="I150" s="133"/>
      <c r="J150" s="133"/>
      <c r="K150" s="134"/>
      <c r="L150" s="31" t="s">
        <v>56</v>
      </c>
      <c r="M150" s="135" t="str">
        <f>M136</f>
        <v>проектно-кошорисна документація, тех.завдання, дефекті акти</v>
      </c>
      <c r="N150" s="136"/>
      <c r="O150" s="137"/>
      <c r="P150" s="163">
        <f>1868.2+1600</f>
        <v>3468.2</v>
      </c>
      <c r="Q150" s="164"/>
    </row>
    <row r="151" spans="1:17" s="25" customFormat="1" ht="11.25" customHeight="1">
      <c r="A151" s="144" t="s">
        <v>57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6"/>
    </row>
    <row r="152" spans="1:17" s="25" customFormat="1" ht="11.25" customHeight="1">
      <c r="A152" s="28">
        <v>1</v>
      </c>
      <c r="B152" s="29"/>
      <c r="C152" s="30" t="s">
        <v>42</v>
      </c>
      <c r="D152" s="132" t="s">
        <v>58</v>
      </c>
      <c r="E152" s="133"/>
      <c r="F152" s="133"/>
      <c r="G152" s="133"/>
      <c r="H152" s="133"/>
      <c r="I152" s="133"/>
      <c r="J152" s="133"/>
      <c r="K152" s="134"/>
      <c r="L152" s="31" t="s">
        <v>59</v>
      </c>
      <c r="M152" s="135" t="str">
        <f>M138</f>
        <v>рішення міської ради</v>
      </c>
      <c r="N152" s="136"/>
      <c r="O152" s="137"/>
      <c r="P152" s="138">
        <v>3</v>
      </c>
      <c r="Q152" s="139"/>
    </row>
    <row r="153" spans="1:17" s="25" customFormat="1" ht="11.25" customHeight="1">
      <c r="A153" s="144" t="s">
        <v>60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6"/>
    </row>
    <row r="154" spans="1:17" s="25" customFormat="1" ht="11.25" customHeight="1">
      <c r="A154" s="28">
        <v>1</v>
      </c>
      <c r="B154" s="29"/>
      <c r="C154" s="30" t="s">
        <v>42</v>
      </c>
      <c r="D154" s="132" t="s">
        <v>94</v>
      </c>
      <c r="E154" s="133"/>
      <c r="F154" s="133"/>
      <c r="G154" s="133"/>
      <c r="H154" s="133"/>
      <c r="I154" s="133"/>
      <c r="J154" s="133"/>
      <c r="K154" s="134"/>
      <c r="L154" s="31" t="s">
        <v>62</v>
      </c>
      <c r="M154" s="135" t="s">
        <v>61</v>
      </c>
      <c r="N154" s="136"/>
      <c r="O154" s="137"/>
      <c r="P154" s="142">
        <f>N55/P150</f>
        <v>0.5773628971800935</v>
      </c>
      <c r="Q154" s="143"/>
    </row>
    <row r="155" spans="1:17" s="25" customFormat="1" ht="11.25" customHeight="1">
      <c r="A155" s="28">
        <v>2</v>
      </c>
      <c r="B155" s="29"/>
      <c r="C155" s="30" t="s">
        <v>42</v>
      </c>
      <c r="D155" s="132" t="s">
        <v>101</v>
      </c>
      <c r="E155" s="133"/>
      <c r="F155" s="133"/>
      <c r="G155" s="133"/>
      <c r="H155" s="133"/>
      <c r="I155" s="133"/>
      <c r="J155" s="133"/>
      <c r="K155" s="134"/>
      <c r="L155" s="31" t="s">
        <v>62</v>
      </c>
      <c r="M155" s="135" t="s">
        <v>61</v>
      </c>
      <c r="N155" s="136"/>
      <c r="O155" s="137"/>
      <c r="P155" s="142">
        <f>N55/P152</f>
        <v>667.47</v>
      </c>
      <c r="Q155" s="143"/>
    </row>
    <row r="156" spans="1:17" s="25" customFormat="1" ht="11.25" customHeight="1">
      <c r="A156" s="144" t="s">
        <v>63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6"/>
    </row>
    <row r="157" spans="1:17" s="25" customFormat="1" ht="11.25" customHeight="1">
      <c r="A157" s="28">
        <v>1</v>
      </c>
      <c r="B157" s="29"/>
      <c r="C157" s="30" t="s">
        <v>42</v>
      </c>
      <c r="D157" s="132" t="s">
        <v>64</v>
      </c>
      <c r="E157" s="133"/>
      <c r="F157" s="133"/>
      <c r="G157" s="133"/>
      <c r="H157" s="133"/>
      <c r="I157" s="133"/>
      <c r="J157" s="133"/>
      <c r="K157" s="134"/>
      <c r="L157" s="31" t="s">
        <v>65</v>
      </c>
      <c r="M157" s="135" t="s">
        <v>61</v>
      </c>
      <c r="N157" s="136"/>
      <c r="O157" s="137"/>
      <c r="P157" s="161">
        <v>0.3</v>
      </c>
      <c r="Q157" s="162"/>
    </row>
    <row r="158" spans="1:17" s="25" customFormat="1" ht="11.25" customHeight="1">
      <c r="A158" s="28">
        <v>2</v>
      </c>
      <c r="B158" s="29"/>
      <c r="C158" s="30" t="s">
        <v>42</v>
      </c>
      <c r="D158" s="132" t="s">
        <v>66</v>
      </c>
      <c r="E158" s="133"/>
      <c r="F158" s="133"/>
      <c r="G158" s="133"/>
      <c r="H158" s="133"/>
      <c r="I158" s="133"/>
      <c r="J158" s="133"/>
      <c r="K158" s="134"/>
      <c r="L158" s="31" t="s">
        <v>65</v>
      </c>
      <c r="M158" s="135" t="s">
        <v>61</v>
      </c>
      <c r="N158" s="136"/>
      <c r="O158" s="137"/>
      <c r="P158" s="138">
        <v>100</v>
      </c>
      <c r="Q158" s="139"/>
    </row>
    <row r="159" spans="1:17" s="25" customFormat="1" ht="11.25" customHeight="1">
      <c r="A159" s="28">
        <v>3</v>
      </c>
      <c r="B159" s="29"/>
      <c r="C159" s="30">
        <v>1517325</v>
      </c>
      <c r="D159" s="132" t="s">
        <v>98</v>
      </c>
      <c r="E159" s="133"/>
      <c r="F159" s="133"/>
      <c r="G159" s="133"/>
      <c r="H159" s="133"/>
      <c r="I159" s="133"/>
      <c r="J159" s="133"/>
      <c r="K159" s="134"/>
      <c r="L159" s="31" t="s">
        <v>65</v>
      </c>
      <c r="M159" s="135" t="s">
        <v>61</v>
      </c>
      <c r="N159" s="136"/>
      <c r="O159" s="137"/>
      <c r="P159" s="138">
        <v>100</v>
      </c>
      <c r="Q159" s="139"/>
    </row>
    <row r="160" spans="1:17" s="25" customFormat="1" ht="11.25" customHeight="1">
      <c r="A160" s="156">
        <v>2</v>
      </c>
      <c r="B160" s="157"/>
      <c r="C160" s="27" t="s">
        <v>42</v>
      </c>
      <c r="D160" s="158" t="s">
        <v>41</v>
      </c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60"/>
    </row>
    <row r="161" spans="1:17" s="25" customFormat="1" ht="11.25" customHeight="1">
      <c r="A161" s="144" t="s">
        <v>54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6"/>
    </row>
    <row r="162" spans="1:17" s="25" customFormat="1" ht="11.25" customHeight="1">
      <c r="A162" s="28">
        <v>1</v>
      </c>
      <c r="B162" s="29"/>
      <c r="C162" s="30" t="s">
        <v>42</v>
      </c>
      <c r="D162" s="132" t="s">
        <v>67</v>
      </c>
      <c r="E162" s="133"/>
      <c r="F162" s="133"/>
      <c r="G162" s="133"/>
      <c r="H162" s="133"/>
      <c r="I162" s="133"/>
      <c r="J162" s="133"/>
      <c r="K162" s="134"/>
      <c r="L162" s="31"/>
      <c r="M162" s="135"/>
      <c r="N162" s="136"/>
      <c r="O162" s="137"/>
      <c r="P162" s="151"/>
      <c r="Q162" s="152"/>
    </row>
    <row r="163" spans="1:17" s="25" customFormat="1" ht="21.75" customHeight="1">
      <c r="A163" s="28"/>
      <c r="B163" s="29"/>
      <c r="C163" s="30" t="s">
        <v>42</v>
      </c>
      <c r="D163" s="132" t="str">
        <f>D136</f>
        <v>Загальна площа об'єктів, які планується реконструювати:</v>
      </c>
      <c r="E163" s="133"/>
      <c r="F163" s="133"/>
      <c r="G163" s="133"/>
      <c r="H163" s="133"/>
      <c r="I163" s="133"/>
      <c r="J163" s="133"/>
      <c r="K163" s="134"/>
      <c r="L163" s="31" t="s">
        <v>56</v>
      </c>
      <c r="M163" s="135" t="str">
        <f>M150</f>
        <v>проектно-кошорисна документація, тех.завдання, дефекті акти</v>
      </c>
      <c r="N163" s="136"/>
      <c r="O163" s="137"/>
      <c r="P163" s="138">
        <v>7000</v>
      </c>
      <c r="Q163" s="139"/>
    </row>
    <row r="164" spans="1:17" s="25" customFormat="1" ht="11.25" customHeight="1">
      <c r="A164" s="144" t="s">
        <v>57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6"/>
    </row>
    <row r="165" spans="1:17" s="25" customFormat="1" ht="11.25" customHeight="1">
      <c r="A165" s="28">
        <v>1</v>
      </c>
      <c r="B165" s="29"/>
      <c r="C165" s="30" t="s">
        <v>42</v>
      </c>
      <c r="D165" s="132" t="s">
        <v>108</v>
      </c>
      <c r="E165" s="133"/>
      <c r="F165" s="133"/>
      <c r="G165" s="133"/>
      <c r="H165" s="133"/>
      <c r="I165" s="133"/>
      <c r="J165" s="133"/>
      <c r="K165" s="134"/>
      <c r="L165" s="31" t="s">
        <v>59</v>
      </c>
      <c r="M165" s="135" t="str">
        <f>M152</f>
        <v>рішення міської ради</v>
      </c>
      <c r="N165" s="136"/>
      <c r="O165" s="137"/>
      <c r="P165" s="138">
        <v>1</v>
      </c>
      <c r="Q165" s="139"/>
    </row>
    <row r="166" spans="1:17" s="25" customFormat="1" ht="11.25" customHeight="1">
      <c r="A166" s="144" t="s">
        <v>60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6"/>
    </row>
    <row r="167" spans="1:17" s="25" customFormat="1" ht="11.25" customHeight="1">
      <c r="A167" s="28">
        <v>1</v>
      </c>
      <c r="B167" s="29"/>
      <c r="C167" s="30" t="s">
        <v>42</v>
      </c>
      <c r="D167" s="132" t="s">
        <v>100</v>
      </c>
      <c r="E167" s="133"/>
      <c r="F167" s="133"/>
      <c r="G167" s="133"/>
      <c r="H167" s="133"/>
      <c r="I167" s="133"/>
      <c r="J167" s="133"/>
      <c r="K167" s="134"/>
      <c r="L167" s="31" t="s">
        <v>62</v>
      </c>
      <c r="M167" s="135" t="s">
        <v>61</v>
      </c>
      <c r="N167" s="136"/>
      <c r="O167" s="137"/>
      <c r="P167" s="142">
        <f>K202</f>
        <v>1686.1390000000008</v>
      </c>
      <c r="Q167" s="143"/>
    </row>
    <row r="168" spans="1:17" s="25" customFormat="1" ht="11.25" customHeight="1">
      <c r="A168" s="28">
        <v>2</v>
      </c>
      <c r="B168" s="29"/>
      <c r="C168" s="30" t="s">
        <v>42</v>
      </c>
      <c r="D168" s="132" t="s">
        <v>102</v>
      </c>
      <c r="E168" s="133"/>
      <c r="F168" s="133"/>
      <c r="G168" s="133"/>
      <c r="H168" s="133"/>
      <c r="I168" s="133"/>
      <c r="J168" s="133"/>
      <c r="K168" s="134"/>
      <c r="L168" s="31" t="s">
        <v>62</v>
      </c>
      <c r="M168" s="135" t="s">
        <v>61</v>
      </c>
      <c r="N168" s="136"/>
      <c r="O168" s="137"/>
      <c r="P168" s="142">
        <f>K202/P163</f>
        <v>0.24087700000000012</v>
      </c>
      <c r="Q168" s="143"/>
    </row>
    <row r="169" spans="1:17" s="25" customFormat="1" ht="11.25" customHeight="1">
      <c r="A169" s="144" t="s">
        <v>63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6"/>
    </row>
    <row r="170" spans="1:17" s="25" customFormat="1" ht="11.25" customHeight="1">
      <c r="A170" s="28">
        <v>1</v>
      </c>
      <c r="B170" s="29"/>
      <c r="C170" s="30" t="s">
        <v>42</v>
      </c>
      <c r="D170" s="132" t="s">
        <v>69</v>
      </c>
      <c r="E170" s="133"/>
      <c r="F170" s="133"/>
      <c r="G170" s="133"/>
      <c r="H170" s="133"/>
      <c r="I170" s="133"/>
      <c r="J170" s="133"/>
      <c r="K170" s="134"/>
      <c r="L170" s="31" t="s">
        <v>65</v>
      </c>
      <c r="M170" s="135" t="s">
        <v>61</v>
      </c>
      <c r="N170" s="136"/>
      <c r="O170" s="137"/>
      <c r="P170" s="147">
        <v>12.5</v>
      </c>
      <c r="Q170" s="148"/>
    </row>
    <row r="171" spans="1:17" s="25" customFormat="1" ht="11.25" customHeight="1">
      <c r="A171" s="28">
        <v>2</v>
      </c>
      <c r="B171" s="29"/>
      <c r="C171" s="30" t="s">
        <v>42</v>
      </c>
      <c r="D171" s="132" t="s">
        <v>70</v>
      </c>
      <c r="E171" s="133"/>
      <c r="F171" s="133"/>
      <c r="G171" s="133"/>
      <c r="H171" s="133"/>
      <c r="I171" s="133"/>
      <c r="J171" s="133"/>
      <c r="K171" s="134"/>
      <c r="L171" s="31" t="s">
        <v>65</v>
      </c>
      <c r="M171" s="135" t="s">
        <v>61</v>
      </c>
      <c r="N171" s="136"/>
      <c r="O171" s="137"/>
      <c r="P171" s="138">
        <v>100</v>
      </c>
      <c r="Q171" s="139"/>
    </row>
    <row r="172" spans="1:17" s="25" customFormat="1" ht="11.25" customHeight="1">
      <c r="A172" s="28">
        <v>3</v>
      </c>
      <c r="B172" s="29"/>
      <c r="C172" s="30">
        <v>1517325</v>
      </c>
      <c r="D172" s="132" t="s">
        <v>99</v>
      </c>
      <c r="E172" s="133"/>
      <c r="F172" s="133"/>
      <c r="G172" s="133"/>
      <c r="H172" s="133"/>
      <c r="I172" s="133"/>
      <c r="J172" s="133"/>
      <c r="K172" s="134"/>
      <c r="L172" s="31" t="s">
        <v>65</v>
      </c>
      <c r="M172" s="135" t="s">
        <v>61</v>
      </c>
      <c r="N172" s="136"/>
      <c r="O172" s="137"/>
      <c r="P172" s="138">
        <v>100</v>
      </c>
      <c r="Q172" s="139"/>
    </row>
    <row r="175" spans="1:17" ht="11.25" customHeight="1">
      <c r="A175" s="4" t="s">
        <v>71</v>
      </c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4" t="s">
        <v>31</v>
      </c>
    </row>
    <row r="177" spans="1:17" ht="21.75" customHeight="1">
      <c r="A177" s="149" t="s">
        <v>72</v>
      </c>
      <c r="B177" s="111"/>
      <c r="C177" s="109" t="s">
        <v>73</v>
      </c>
      <c r="D177" s="110"/>
      <c r="E177" s="111"/>
      <c r="F177" s="115" t="s">
        <v>27</v>
      </c>
      <c r="G177" s="126" t="s">
        <v>74</v>
      </c>
      <c r="H177" s="127"/>
      <c r="I177" s="128"/>
      <c r="J177" s="129" t="s">
        <v>75</v>
      </c>
      <c r="K177" s="130"/>
      <c r="L177" s="131"/>
      <c r="M177" s="126" t="s">
        <v>76</v>
      </c>
      <c r="N177" s="127"/>
      <c r="O177" s="128"/>
      <c r="P177" s="109" t="s">
        <v>77</v>
      </c>
      <c r="Q177" s="140"/>
    </row>
    <row r="178" spans="1:17" ht="21.75" customHeight="1" thickBot="1">
      <c r="A178" s="150"/>
      <c r="B178" s="114"/>
      <c r="C178" s="112"/>
      <c r="D178" s="113"/>
      <c r="E178" s="114"/>
      <c r="F178" s="116"/>
      <c r="G178" s="32" t="s">
        <v>33</v>
      </c>
      <c r="H178" s="32" t="s">
        <v>34</v>
      </c>
      <c r="I178" s="33" t="s">
        <v>35</v>
      </c>
      <c r="J178" s="32" t="s">
        <v>33</v>
      </c>
      <c r="K178" s="32" t="s">
        <v>34</v>
      </c>
      <c r="L178" s="33" t="s">
        <v>35</v>
      </c>
      <c r="M178" s="32" t="s">
        <v>33</v>
      </c>
      <c r="N178" s="32" t="s">
        <v>34</v>
      </c>
      <c r="O178" s="33" t="s">
        <v>35</v>
      </c>
      <c r="P178" s="112"/>
      <c r="Q178" s="141"/>
    </row>
    <row r="179" spans="1:17" ht="11.25" customHeight="1" thickBot="1">
      <c r="A179" s="174">
        <v>1</v>
      </c>
      <c r="B179" s="175"/>
      <c r="C179" s="176">
        <v>2</v>
      </c>
      <c r="D179" s="177"/>
      <c r="E179" s="175"/>
      <c r="F179" s="12">
        <v>3</v>
      </c>
      <c r="G179" s="12">
        <v>4</v>
      </c>
      <c r="H179" s="12">
        <v>5</v>
      </c>
      <c r="I179" s="12">
        <v>6</v>
      </c>
      <c r="J179" s="12">
        <v>7</v>
      </c>
      <c r="K179" s="12">
        <v>8</v>
      </c>
      <c r="L179" s="12">
        <v>9</v>
      </c>
      <c r="M179" s="12">
        <v>10</v>
      </c>
      <c r="N179" s="12">
        <v>11</v>
      </c>
      <c r="O179" s="24">
        <v>12</v>
      </c>
      <c r="P179" s="176">
        <v>13</v>
      </c>
      <c r="Q179" s="178"/>
    </row>
    <row r="180" spans="1:17" s="34" customFormat="1" ht="53.25" customHeight="1">
      <c r="A180" s="349" t="s">
        <v>78</v>
      </c>
      <c r="B180" s="350"/>
      <c r="C180" s="351" t="s">
        <v>119</v>
      </c>
      <c r="D180" s="352"/>
      <c r="E180" s="353"/>
      <c r="F180" s="49">
        <v>1517321</v>
      </c>
      <c r="G180" s="35"/>
      <c r="H180" s="35">
        <v>251.731</v>
      </c>
      <c r="I180" s="35">
        <v>251.731</v>
      </c>
      <c r="J180" s="35"/>
      <c r="K180" s="52">
        <f>4100-4000-95</f>
        <v>5</v>
      </c>
      <c r="L180" s="52">
        <f>K180</f>
        <v>5</v>
      </c>
      <c r="M180" s="35"/>
      <c r="N180" s="52">
        <f>498.759+35.308+4000+95</f>
        <v>4629.067</v>
      </c>
      <c r="O180" s="52">
        <f>N180</f>
        <v>4629.067</v>
      </c>
      <c r="P180" s="351"/>
      <c r="Q180" s="353"/>
    </row>
    <row r="181" spans="1:17" s="34" customFormat="1" ht="32.25" customHeight="1">
      <c r="A181" s="298">
        <v>602400</v>
      </c>
      <c r="B181" s="299"/>
      <c r="C181" s="295" t="s">
        <v>79</v>
      </c>
      <c r="D181" s="296"/>
      <c r="E181" s="297"/>
      <c r="F181" s="50"/>
      <c r="G181" s="36" t="s">
        <v>80</v>
      </c>
      <c r="H181" s="37"/>
      <c r="I181" s="37"/>
      <c r="J181" s="36" t="s">
        <v>80</v>
      </c>
      <c r="K181" s="53">
        <f>K180</f>
        <v>5</v>
      </c>
      <c r="L181" s="53">
        <f>L180</f>
        <v>5</v>
      </c>
      <c r="M181" s="36" t="s">
        <v>80</v>
      </c>
      <c r="N181" s="53"/>
      <c r="O181" s="53"/>
      <c r="P181" s="295"/>
      <c r="Q181" s="297"/>
    </row>
    <row r="182" spans="1:17" s="34" customFormat="1" ht="54.75" customHeight="1">
      <c r="A182" s="300" t="s">
        <v>78</v>
      </c>
      <c r="B182" s="301"/>
      <c r="C182" s="354" t="s">
        <v>113</v>
      </c>
      <c r="D182" s="355"/>
      <c r="E182" s="356"/>
      <c r="F182" s="49">
        <v>1517321</v>
      </c>
      <c r="G182" s="35"/>
      <c r="H182" s="15">
        <v>132.667</v>
      </c>
      <c r="I182" s="15">
        <f>H182</f>
        <v>132.667</v>
      </c>
      <c r="J182" s="35"/>
      <c r="K182" s="52">
        <f>1270.7828+1891.543-132.667-50</f>
        <v>2979.6587999999997</v>
      </c>
      <c r="L182" s="52">
        <f>K182</f>
        <v>2979.6587999999997</v>
      </c>
      <c r="M182" s="35"/>
      <c r="N182" s="52">
        <v>50</v>
      </c>
      <c r="O182" s="52">
        <f>N182</f>
        <v>50</v>
      </c>
      <c r="P182" s="290"/>
      <c r="Q182" s="292"/>
    </row>
    <row r="183" spans="1:17" s="34" customFormat="1" ht="32.25" customHeight="1">
      <c r="A183" s="298">
        <v>602400</v>
      </c>
      <c r="B183" s="299"/>
      <c r="C183" s="295" t="s">
        <v>79</v>
      </c>
      <c r="D183" s="296"/>
      <c r="E183" s="297"/>
      <c r="F183" s="50"/>
      <c r="G183" s="36" t="s">
        <v>80</v>
      </c>
      <c r="H183" s="18"/>
      <c r="I183" s="18"/>
      <c r="J183" s="36" t="s">
        <v>80</v>
      </c>
      <c r="K183" s="53">
        <f>K182</f>
        <v>2979.6587999999997</v>
      </c>
      <c r="L183" s="53">
        <f>L182</f>
        <v>2979.6587999999997</v>
      </c>
      <c r="M183" s="36" t="s">
        <v>80</v>
      </c>
      <c r="N183" s="53"/>
      <c r="O183" s="53"/>
      <c r="P183" s="295"/>
      <c r="Q183" s="297"/>
    </row>
    <row r="184" spans="1:17" s="34" customFormat="1" ht="68.25" customHeight="1">
      <c r="A184" s="300" t="s">
        <v>78</v>
      </c>
      <c r="B184" s="301"/>
      <c r="C184" s="354" t="s">
        <v>110</v>
      </c>
      <c r="D184" s="355"/>
      <c r="E184" s="356"/>
      <c r="F184" s="49">
        <v>1517321</v>
      </c>
      <c r="G184" s="35"/>
      <c r="H184" s="15">
        <v>442.663</v>
      </c>
      <c r="I184" s="15">
        <f>H184</f>
        <v>442.663</v>
      </c>
      <c r="J184" s="35"/>
      <c r="K184" s="52">
        <f>800+200</f>
        <v>1000</v>
      </c>
      <c r="L184" s="52">
        <f>K184</f>
        <v>1000</v>
      </c>
      <c r="M184" s="35"/>
      <c r="N184" s="52">
        <f>81186.073-200</f>
        <v>80986.073</v>
      </c>
      <c r="O184" s="52">
        <f>N184</f>
        <v>80986.073</v>
      </c>
      <c r="P184" s="290"/>
      <c r="Q184" s="292"/>
    </row>
    <row r="185" spans="1:17" s="34" customFormat="1" ht="32.25" customHeight="1">
      <c r="A185" s="298">
        <v>602400</v>
      </c>
      <c r="B185" s="299"/>
      <c r="C185" s="295" t="s">
        <v>79</v>
      </c>
      <c r="D185" s="296"/>
      <c r="E185" s="297"/>
      <c r="F185" s="50"/>
      <c r="G185" s="36" t="s">
        <v>80</v>
      </c>
      <c r="H185" s="37"/>
      <c r="I185" s="37"/>
      <c r="J185" s="36" t="s">
        <v>80</v>
      </c>
      <c r="K185" s="53">
        <f>K184</f>
        <v>1000</v>
      </c>
      <c r="L185" s="53">
        <f>L184</f>
        <v>1000</v>
      </c>
      <c r="M185" s="36" t="s">
        <v>80</v>
      </c>
      <c r="N185" s="53"/>
      <c r="O185" s="53"/>
      <c r="P185" s="295"/>
      <c r="Q185" s="297"/>
    </row>
    <row r="186" spans="1:17" s="34" customFormat="1" ht="54.75" customHeight="1">
      <c r="A186" s="300" t="s">
        <v>78</v>
      </c>
      <c r="B186" s="301"/>
      <c r="C186" s="354" t="s">
        <v>111</v>
      </c>
      <c r="D186" s="355"/>
      <c r="E186" s="356"/>
      <c r="F186" s="49">
        <v>1517321</v>
      </c>
      <c r="G186" s="35"/>
      <c r="H186" s="15">
        <v>1432.118</v>
      </c>
      <c r="I186" s="15">
        <f>H186</f>
        <v>1432.118</v>
      </c>
      <c r="J186" s="35"/>
      <c r="K186" s="52">
        <f>3658-857.954-800</f>
        <v>2000.0460000000003</v>
      </c>
      <c r="L186" s="52">
        <f>K186</f>
        <v>2000.0460000000003</v>
      </c>
      <c r="M186" s="35"/>
      <c r="N186" s="52">
        <f>29395.512+857.954+800</f>
        <v>31053.466</v>
      </c>
      <c r="O186" s="52">
        <f>N186</f>
        <v>31053.466</v>
      </c>
      <c r="P186" s="290"/>
      <c r="Q186" s="292"/>
    </row>
    <row r="187" spans="1:17" s="34" customFormat="1" ht="32.25" customHeight="1">
      <c r="A187" s="298">
        <v>602400</v>
      </c>
      <c r="B187" s="299"/>
      <c r="C187" s="295" t="s">
        <v>79</v>
      </c>
      <c r="D187" s="296"/>
      <c r="E187" s="297"/>
      <c r="F187" s="50"/>
      <c r="G187" s="36" t="s">
        <v>80</v>
      </c>
      <c r="H187" s="37"/>
      <c r="I187" s="37"/>
      <c r="J187" s="36" t="s">
        <v>80</v>
      </c>
      <c r="K187" s="53">
        <f>K186</f>
        <v>2000.0460000000003</v>
      </c>
      <c r="L187" s="53">
        <f>L186</f>
        <v>2000.0460000000003</v>
      </c>
      <c r="M187" s="36" t="s">
        <v>80</v>
      </c>
      <c r="N187" s="53"/>
      <c r="O187" s="53"/>
      <c r="P187" s="295"/>
      <c r="Q187" s="297"/>
    </row>
    <row r="188" spans="1:17" s="34" customFormat="1" ht="54.75" customHeight="1">
      <c r="A188" s="300" t="s">
        <v>78</v>
      </c>
      <c r="B188" s="301"/>
      <c r="C188" s="354" t="s">
        <v>114</v>
      </c>
      <c r="D188" s="355"/>
      <c r="E188" s="356"/>
      <c r="F188" s="49">
        <v>1517321</v>
      </c>
      <c r="G188" s="35"/>
      <c r="H188" s="15">
        <v>99.973</v>
      </c>
      <c r="I188" s="15">
        <f>H188</f>
        <v>99.973</v>
      </c>
      <c r="J188" s="35"/>
      <c r="K188" s="52">
        <f>500-450</f>
        <v>50</v>
      </c>
      <c r="L188" s="52">
        <f>K188</f>
        <v>50</v>
      </c>
      <c r="M188" s="35"/>
      <c r="N188" s="52">
        <f>2605.291-98.51+450</f>
        <v>2956.781</v>
      </c>
      <c r="O188" s="52">
        <f>N188</f>
        <v>2956.781</v>
      </c>
      <c r="P188" s="290"/>
      <c r="Q188" s="292"/>
    </row>
    <row r="189" spans="1:17" s="34" customFormat="1" ht="32.25" customHeight="1">
      <c r="A189" s="298">
        <v>602400</v>
      </c>
      <c r="B189" s="299"/>
      <c r="C189" s="295" t="s">
        <v>79</v>
      </c>
      <c r="D189" s="296"/>
      <c r="E189" s="297"/>
      <c r="F189" s="50"/>
      <c r="G189" s="36" t="s">
        <v>80</v>
      </c>
      <c r="H189" s="18"/>
      <c r="I189" s="18"/>
      <c r="J189" s="36" t="s">
        <v>80</v>
      </c>
      <c r="K189" s="53">
        <f>K188</f>
        <v>50</v>
      </c>
      <c r="L189" s="53">
        <f>L188</f>
        <v>50</v>
      </c>
      <c r="M189" s="36" t="s">
        <v>80</v>
      </c>
      <c r="N189" s="53"/>
      <c r="O189" s="53"/>
      <c r="P189" s="295"/>
      <c r="Q189" s="297"/>
    </row>
    <row r="190" spans="1:17" s="34" customFormat="1" ht="108" customHeight="1">
      <c r="A190" s="300" t="s">
        <v>78</v>
      </c>
      <c r="B190" s="301"/>
      <c r="C190" s="290" t="s">
        <v>112</v>
      </c>
      <c r="D190" s="291"/>
      <c r="E190" s="292"/>
      <c r="F190" s="49">
        <v>1517323</v>
      </c>
      <c r="G190" s="35"/>
      <c r="H190" s="35"/>
      <c r="I190" s="35"/>
      <c r="J190" s="35"/>
      <c r="K190" s="52">
        <f>800+433.887-76</f>
        <v>1157.887</v>
      </c>
      <c r="L190" s="52">
        <f>K190</f>
        <v>1157.887</v>
      </c>
      <c r="M190" s="35"/>
      <c r="N190" s="52">
        <v>76</v>
      </c>
      <c r="O190" s="52">
        <f>N190</f>
        <v>76</v>
      </c>
      <c r="P190" s="290"/>
      <c r="Q190" s="292"/>
    </row>
    <row r="191" spans="1:17" s="34" customFormat="1" ht="36" customHeight="1">
      <c r="A191" s="298">
        <v>602400</v>
      </c>
      <c r="B191" s="299"/>
      <c r="C191" s="295" t="s">
        <v>79</v>
      </c>
      <c r="D191" s="296"/>
      <c r="E191" s="297"/>
      <c r="F191" s="50"/>
      <c r="G191" s="36" t="s">
        <v>80</v>
      </c>
      <c r="H191" s="37"/>
      <c r="I191" s="37"/>
      <c r="J191" s="36" t="s">
        <v>80</v>
      </c>
      <c r="K191" s="53">
        <f>K190</f>
        <v>1157.887</v>
      </c>
      <c r="L191" s="53">
        <f>L190</f>
        <v>1157.887</v>
      </c>
      <c r="M191" s="36" t="s">
        <v>80</v>
      </c>
      <c r="N191" s="53"/>
      <c r="O191" s="53"/>
      <c r="P191" s="295"/>
      <c r="Q191" s="297"/>
    </row>
    <row r="192" spans="1:17" s="34" customFormat="1" ht="57.75" customHeight="1">
      <c r="A192" s="300" t="s">
        <v>78</v>
      </c>
      <c r="B192" s="301"/>
      <c r="C192" s="290" t="s">
        <v>81</v>
      </c>
      <c r="D192" s="291"/>
      <c r="E192" s="292"/>
      <c r="F192" s="49">
        <v>1517324</v>
      </c>
      <c r="G192" s="35"/>
      <c r="H192" s="15">
        <v>429.901</v>
      </c>
      <c r="I192" s="15">
        <f>H192</f>
        <v>429.901</v>
      </c>
      <c r="J192" s="35"/>
      <c r="K192" s="52">
        <f>3000-2600-400</f>
        <v>0</v>
      </c>
      <c r="L192" s="52">
        <f>K192</f>
        <v>0</v>
      </c>
      <c r="M192" s="35"/>
      <c r="N192" s="52">
        <f>12061.183+2600+400</f>
        <v>15061.183</v>
      </c>
      <c r="O192" s="52">
        <f>N192</f>
        <v>15061.183</v>
      </c>
      <c r="P192" s="290"/>
      <c r="Q192" s="292"/>
    </row>
    <row r="193" spans="1:17" s="34" customFormat="1" ht="32.25" customHeight="1">
      <c r="A193" s="298">
        <v>602400</v>
      </c>
      <c r="B193" s="299"/>
      <c r="C193" s="295" t="s">
        <v>79</v>
      </c>
      <c r="D193" s="296"/>
      <c r="E193" s="297"/>
      <c r="F193" s="50"/>
      <c r="G193" s="36" t="s">
        <v>80</v>
      </c>
      <c r="H193" s="18"/>
      <c r="I193" s="18"/>
      <c r="J193" s="36" t="s">
        <v>80</v>
      </c>
      <c r="K193" s="53">
        <f>K192</f>
        <v>0</v>
      </c>
      <c r="L193" s="53">
        <f>L192</f>
        <v>0</v>
      </c>
      <c r="M193" s="36" t="s">
        <v>80</v>
      </c>
      <c r="N193" s="53"/>
      <c r="O193" s="53"/>
      <c r="P193" s="295"/>
      <c r="Q193" s="297"/>
    </row>
    <row r="194" spans="1:17" s="34" customFormat="1" ht="57.75" customHeight="1">
      <c r="A194" s="300" t="s">
        <v>78</v>
      </c>
      <c r="B194" s="301"/>
      <c r="C194" s="354" t="s">
        <v>123</v>
      </c>
      <c r="D194" s="291"/>
      <c r="E194" s="292"/>
      <c r="F194" s="49">
        <v>1517324</v>
      </c>
      <c r="G194" s="35"/>
      <c r="H194" s="15"/>
      <c r="I194" s="15"/>
      <c r="J194" s="35"/>
      <c r="K194" s="52">
        <f>250-250</f>
        <v>0</v>
      </c>
      <c r="L194" s="52">
        <f>K194</f>
        <v>0</v>
      </c>
      <c r="M194" s="35"/>
      <c r="N194" s="52">
        <f>27950+250</f>
        <v>28200</v>
      </c>
      <c r="O194" s="52">
        <f>N194</f>
        <v>28200</v>
      </c>
      <c r="P194" s="290"/>
      <c r="Q194" s="292"/>
    </row>
    <row r="195" spans="1:17" s="34" customFormat="1" ht="32.25" customHeight="1">
      <c r="A195" s="298">
        <v>602400</v>
      </c>
      <c r="B195" s="299"/>
      <c r="C195" s="295" t="s">
        <v>79</v>
      </c>
      <c r="D195" s="296"/>
      <c r="E195" s="297"/>
      <c r="F195" s="50"/>
      <c r="G195" s="36" t="s">
        <v>80</v>
      </c>
      <c r="H195" s="18"/>
      <c r="I195" s="18"/>
      <c r="J195" s="36" t="s">
        <v>80</v>
      </c>
      <c r="K195" s="53">
        <f>K194</f>
        <v>0</v>
      </c>
      <c r="L195" s="53">
        <f>L194</f>
        <v>0</v>
      </c>
      <c r="M195" s="36" t="s">
        <v>80</v>
      </c>
      <c r="N195" s="53"/>
      <c r="O195" s="53"/>
      <c r="P195" s="295"/>
      <c r="Q195" s="297"/>
    </row>
    <row r="196" spans="1:17" s="34" customFormat="1" ht="54.75" customHeight="1">
      <c r="A196" s="300" t="s">
        <v>78</v>
      </c>
      <c r="B196" s="301"/>
      <c r="C196" s="290" t="s">
        <v>105</v>
      </c>
      <c r="D196" s="291"/>
      <c r="E196" s="292"/>
      <c r="F196" s="49">
        <v>1517325</v>
      </c>
      <c r="G196" s="35"/>
      <c r="H196" s="35"/>
      <c r="I196" s="35"/>
      <c r="J196" s="35"/>
      <c r="K196" s="52">
        <f>600-293.48</f>
        <v>306.52</v>
      </c>
      <c r="L196" s="52">
        <f>K196</f>
        <v>306.52</v>
      </c>
      <c r="M196" s="35"/>
      <c r="N196" s="52">
        <f>100840+293.48</f>
        <v>101133.48</v>
      </c>
      <c r="O196" s="52">
        <f>N196</f>
        <v>101133.48</v>
      </c>
      <c r="P196" s="290"/>
      <c r="Q196" s="292"/>
    </row>
    <row r="197" spans="1:17" s="34" customFormat="1" ht="11.25" customHeight="1">
      <c r="A197" s="293"/>
      <c r="B197" s="294"/>
      <c r="C197" s="295"/>
      <c r="D197" s="296"/>
      <c r="E197" s="297"/>
      <c r="F197" s="50"/>
      <c r="G197" s="36" t="s">
        <v>80</v>
      </c>
      <c r="H197" s="37"/>
      <c r="I197" s="37"/>
      <c r="J197" s="36" t="s">
        <v>80</v>
      </c>
      <c r="K197" s="53">
        <f>K196</f>
        <v>306.52</v>
      </c>
      <c r="L197" s="53">
        <f>L196</f>
        <v>306.52</v>
      </c>
      <c r="M197" s="36" t="s">
        <v>80</v>
      </c>
      <c r="N197" s="53"/>
      <c r="O197" s="53"/>
      <c r="P197" s="295"/>
      <c r="Q197" s="297"/>
    </row>
    <row r="198" spans="1:17" s="34" customFormat="1" ht="54.75" customHeight="1">
      <c r="A198" s="288"/>
      <c r="B198" s="289"/>
      <c r="C198" s="290" t="s">
        <v>125</v>
      </c>
      <c r="D198" s="291"/>
      <c r="E198" s="292"/>
      <c r="F198" s="49">
        <v>1517325</v>
      </c>
      <c r="G198" s="35"/>
      <c r="H198" s="35"/>
      <c r="I198" s="35"/>
      <c r="J198" s="35"/>
      <c r="K198" s="52">
        <v>847.945</v>
      </c>
      <c r="L198" s="52">
        <f>K198</f>
        <v>847.945</v>
      </c>
      <c r="M198" s="35"/>
      <c r="N198" s="52">
        <v>847.945</v>
      </c>
      <c r="O198" s="52">
        <f>N198</f>
        <v>847.945</v>
      </c>
      <c r="P198" s="290"/>
      <c r="Q198" s="292"/>
    </row>
    <row r="199" spans="1:17" s="34" customFormat="1" ht="11.25" customHeight="1">
      <c r="A199" s="288">
        <v>602400</v>
      </c>
      <c r="B199" s="289"/>
      <c r="C199" s="295"/>
      <c r="D199" s="296"/>
      <c r="E199" s="297"/>
      <c r="F199" s="50"/>
      <c r="G199" s="36" t="s">
        <v>80</v>
      </c>
      <c r="H199" s="37"/>
      <c r="I199" s="37"/>
      <c r="J199" s="36" t="s">
        <v>80</v>
      </c>
      <c r="K199" s="53">
        <f>K198</f>
        <v>847.945</v>
      </c>
      <c r="L199" s="53">
        <f>L198</f>
        <v>847.945</v>
      </c>
      <c r="M199" s="36" t="s">
        <v>80</v>
      </c>
      <c r="N199" s="53"/>
      <c r="O199" s="53"/>
      <c r="P199" s="295"/>
      <c r="Q199" s="297"/>
    </row>
    <row r="200" spans="1:17" s="34" customFormat="1" ht="54.75" customHeight="1">
      <c r="A200" s="288"/>
      <c r="B200" s="289"/>
      <c r="C200" s="290" t="s">
        <v>126</v>
      </c>
      <c r="D200" s="291"/>
      <c r="E200" s="292"/>
      <c r="F200" s="49">
        <v>1517325</v>
      </c>
      <c r="G200" s="35"/>
      <c r="H200" s="35"/>
      <c r="I200" s="35"/>
      <c r="J200" s="35"/>
      <c r="K200" s="52">
        <v>847.945</v>
      </c>
      <c r="L200" s="52">
        <f>K200</f>
        <v>847.945</v>
      </c>
      <c r="M200" s="35"/>
      <c r="N200" s="52">
        <v>847.945</v>
      </c>
      <c r="O200" s="52">
        <f>N200</f>
        <v>847.945</v>
      </c>
      <c r="P200" s="290"/>
      <c r="Q200" s="292"/>
    </row>
    <row r="201" spans="1:17" s="34" customFormat="1" ht="11.25" customHeight="1">
      <c r="A201" s="293">
        <v>602400</v>
      </c>
      <c r="B201" s="294"/>
      <c r="C201" s="295"/>
      <c r="D201" s="296"/>
      <c r="E201" s="297"/>
      <c r="F201" s="50"/>
      <c r="G201" s="36" t="s">
        <v>80</v>
      </c>
      <c r="H201" s="37"/>
      <c r="I201" s="37"/>
      <c r="J201" s="36" t="s">
        <v>80</v>
      </c>
      <c r="K201" s="53">
        <f>K200</f>
        <v>847.945</v>
      </c>
      <c r="L201" s="53">
        <f>L200</f>
        <v>847.945</v>
      </c>
      <c r="M201" s="36" t="s">
        <v>80</v>
      </c>
      <c r="N201" s="53"/>
      <c r="O201" s="53"/>
      <c r="P201" s="295"/>
      <c r="Q201" s="297"/>
    </row>
    <row r="202" spans="1:17" s="34" customFormat="1" ht="59.25" customHeight="1">
      <c r="A202" s="300" t="s">
        <v>78</v>
      </c>
      <c r="B202" s="301"/>
      <c r="C202" s="290" t="s">
        <v>104</v>
      </c>
      <c r="D202" s="291"/>
      <c r="E202" s="292"/>
      <c r="F202" s="49">
        <v>1517325</v>
      </c>
      <c r="G202" s="35"/>
      <c r="H202" s="35">
        <v>4282.896</v>
      </c>
      <c r="I202" s="35">
        <f>H202</f>
        <v>4282.896</v>
      </c>
      <c r="J202" s="35"/>
      <c r="K202" s="52">
        <f>6230+637.52328-4098.949-1082.43528</f>
        <v>1686.1390000000008</v>
      </c>
      <c r="L202" s="52">
        <f>K202</f>
        <v>1686.1390000000008</v>
      </c>
      <c r="M202" s="35"/>
      <c r="N202" s="61">
        <f>34636.729+4098.949+1955.13+1082.435</f>
        <v>41773.242999999995</v>
      </c>
      <c r="O202" s="61">
        <f>N202</f>
        <v>41773.242999999995</v>
      </c>
      <c r="P202" s="290"/>
      <c r="Q202" s="292"/>
    </row>
    <row r="203" spans="1:17" s="34" customFormat="1" ht="32.25" customHeight="1">
      <c r="A203" s="298">
        <v>602400</v>
      </c>
      <c r="B203" s="299"/>
      <c r="C203" s="295" t="s">
        <v>79</v>
      </c>
      <c r="D203" s="296"/>
      <c r="E203" s="297"/>
      <c r="F203" s="50"/>
      <c r="G203" s="36" t="s">
        <v>80</v>
      </c>
      <c r="H203" s="37"/>
      <c r="I203" s="37"/>
      <c r="J203" s="36" t="s">
        <v>80</v>
      </c>
      <c r="K203" s="53">
        <f>K202</f>
        <v>1686.1390000000008</v>
      </c>
      <c r="L203" s="53">
        <f>L202</f>
        <v>1686.1390000000008</v>
      </c>
      <c r="M203" s="36" t="s">
        <v>80</v>
      </c>
      <c r="N203" s="53"/>
      <c r="O203" s="53"/>
      <c r="P203" s="295"/>
      <c r="Q203" s="297"/>
    </row>
    <row r="204" spans="1:17" ht="11.25" customHeight="1">
      <c r="A204" s="215" t="s">
        <v>82</v>
      </c>
      <c r="B204" s="249"/>
      <c r="C204" s="249"/>
      <c r="D204" s="249"/>
      <c r="E204" s="216"/>
      <c r="F204" s="19"/>
      <c r="G204" s="19"/>
      <c r="H204" s="22">
        <f>H180+H184+H186+H182+H202+H190+H192+H196+H188+H194</f>
        <v>7071.948999999999</v>
      </c>
      <c r="I204" s="22">
        <f>I180+I184+I186+I182+I202+I190+I192+I196+I188+I194</f>
        <v>7071.948999999999</v>
      </c>
      <c r="J204" s="19"/>
      <c r="K204" s="54">
        <f>K180+K184+K186+K182+K202+K190+K192+K196+K188+K194</f>
        <v>9185.250800000002</v>
      </c>
      <c r="L204" s="54">
        <f>L180+L184+L186+L182+L202+L190+L192+L196+L188+L194</f>
        <v>9185.250800000002</v>
      </c>
      <c r="M204" s="19"/>
      <c r="N204" s="54">
        <f>N180+N184+N186+N182+N202+N190+N192+N196+N188+N194</f>
        <v>305919.293</v>
      </c>
      <c r="O204" s="54">
        <f>O180+O184+O186+O182+O202+O190+O192+O196+O188+O194</f>
        <v>305919.293</v>
      </c>
      <c r="P204" s="158"/>
      <c r="Q204" s="160"/>
    </row>
    <row r="206" spans="1:17" ht="11.25" customHeight="1">
      <c r="A206" s="1" t="s">
        <v>83</v>
      </c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1.25" customHeight="1">
      <c r="A207" s="1" t="s">
        <v>84</v>
      </c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1.25" customHeight="1">
      <c r="A208" s="1" t="s">
        <v>85</v>
      </c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10" spans="1:17" ht="12.75" customHeight="1">
      <c r="A210"/>
      <c r="B210" s="58" t="s">
        <v>117</v>
      </c>
      <c r="C210" s="55"/>
      <c r="D210" s="55"/>
      <c r="E210" s="55"/>
      <c r="F210"/>
      <c r="G210" s="9"/>
      <c r="H210"/>
      <c r="I210"/>
      <c r="J210"/>
      <c r="K210"/>
      <c r="L210"/>
      <c r="M210" s="91" t="s">
        <v>118</v>
      </c>
      <c r="N210" s="91"/>
      <c r="O210" s="91"/>
      <c r="P210"/>
      <c r="Q210"/>
    </row>
    <row r="211" spans="1:17" ht="11.25" customHeight="1">
      <c r="A211"/>
      <c r="B211"/>
      <c r="C211"/>
      <c r="D211"/>
      <c r="E211"/>
      <c r="F211"/>
      <c r="G211" s="78" t="s">
        <v>86</v>
      </c>
      <c r="H211" s="78"/>
      <c r="I211" s="78"/>
      <c r="J211"/>
      <c r="K211"/>
      <c r="L211"/>
      <c r="M211" s="5"/>
      <c r="N211" s="5" t="s">
        <v>87</v>
      </c>
      <c r="O211" s="5"/>
      <c r="P211"/>
      <c r="Q211"/>
    </row>
    <row r="212" spans="1:17" ht="12.75" customHeight="1">
      <c r="A212"/>
      <c r="B212" s="38" t="s">
        <v>88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4" spans="1:17" ht="34.5" customHeight="1">
      <c r="A214"/>
      <c r="B214" s="79" t="s">
        <v>116</v>
      </c>
      <c r="C214" s="79"/>
      <c r="D214" s="79"/>
      <c r="E214" s="79"/>
      <c r="F214"/>
      <c r="G214" s="9"/>
      <c r="H214"/>
      <c r="I214"/>
      <c r="J214"/>
      <c r="K214"/>
      <c r="L214"/>
      <c r="M214"/>
      <c r="N214" s="56" t="s">
        <v>115</v>
      </c>
      <c r="O214" s="56"/>
      <c r="P214"/>
      <c r="Q214"/>
    </row>
    <row r="215" spans="1:17" ht="11.25" customHeight="1">
      <c r="A215"/>
      <c r="B215"/>
      <c r="C215"/>
      <c r="D215"/>
      <c r="E215"/>
      <c r="F215"/>
      <c r="G215" s="78" t="s">
        <v>86</v>
      </c>
      <c r="H215" s="78"/>
      <c r="I215" s="78"/>
      <c r="J215"/>
      <c r="K215"/>
      <c r="L215"/>
      <c r="M215" s="5"/>
      <c r="N215" s="5" t="s">
        <v>87</v>
      </c>
      <c r="O215" s="5"/>
      <c r="P215"/>
      <c r="Q215"/>
    </row>
    <row r="217" ht="11.25" customHeight="1" hidden="1"/>
    <row r="218" spans="2:7" s="39" customFormat="1" ht="8.25" customHeight="1" hidden="1">
      <c r="B218" s="80">
        <v>41271134</v>
      </c>
      <c r="C218" s="80"/>
      <c r="D218" s="80"/>
      <c r="F218" s="81" t="s">
        <v>89</v>
      </c>
      <c r="G218" s="81"/>
    </row>
    <row r="219" spans="1:17" ht="11.25" customHeight="1" hidden="1">
      <c r="A219"/>
      <c r="B219" s="40">
        <v>1</v>
      </c>
      <c r="C219" s="77" t="s">
        <v>90</v>
      </c>
      <c r="D219" s="77"/>
      <c r="E219" s="77"/>
      <c r="F219" s="77"/>
      <c r="G219" s="77"/>
      <c r="H219" s="77"/>
      <c r="I219" s="77"/>
      <c r="J219" s="77"/>
      <c r="K219" s="77"/>
      <c r="L219" s="77"/>
      <c r="M219"/>
      <c r="N219"/>
      <c r="O219"/>
      <c r="P219"/>
      <c r="Q219"/>
    </row>
    <row r="220" spans="1:17" ht="11.25" customHeight="1" hidden="1">
      <c r="A220"/>
      <c r="B220" s="40">
        <v>2</v>
      </c>
      <c r="C220" s="77" t="s">
        <v>91</v>
      </c>
      <c r="D220" s="77"/>
      <c r="E220" s="77"/>
      <c r="F220" s="77"/>
      <c r="G220" s="77"/>
      <c r="H220" s="77"/>
      <c r="I220" s="77"/>
      <c r="J220" s="77"/>
      <c r="K220" s="77"/>
      <c r="L220" s="77"/>
      <c r="M220"/>
      <c r="N220"/>
      <c r="O220"/>
      <c r="P220"/>
      <c r="Q220"/>
    </row>
    <row r="221" spans="1:17" ht="11.25" customHeight="1" hidden="1">
      <c r="A221"/>
      <c r="B221" s="40">
        <v>3</v>
      </c>
      <c r="C221" s="77" t="s">
        <v>92</v>
      </c>
      <c r="D221" s="77"/>
      <c r="E221" s="77"/>
      <c r="F221" s="77"/>
      <c r="G221" s="77"/>
      <c r="H221" s="77"/>
      <c r="I221" s="77"/>
      <c r="J221" s="77"/>
      <c r="K221" s="77"/>
      <c r="L221" s="77"/>
      <c r="M221"/>
      <c r="N221"/>
      <c r="O221"/>
      <c r="P221"/>
      <c r="Q221"/>
    </row>
    <row r="222" ht="11.25" customHeight="1" hidden="1"/>
  </sheetData>
  <sheetProtection/>
  <mergeCells count="469">
    <mergeCell ref="A194:B194"/>
    <mergeCell ref="C194:E194"/>
    <mergeCell ref="P194:Q194"/>
    <mergeCell ref="A195:B195"/>
    <mergeCell ref="C195:E195"/>
    <mergeCell ref="P195:Q195"/>
    <mergeCell ref="D131:K131"/>
    <mergeCell ref="M131:O131"/>
    <mergeCell ref="P131:Q131"/>
    <mergeCell ref="A128:Q128"/>
    <mergeCell ref="D129:K129"/>
    <mergeCell ref="M129:O129"/>
    <mergeCell ref="P129:Q129"/>
    <mergeCell ref="D130:K130"/>
    <mergeCell ref="M130:O130"/>
    <mergeCell ref="P130:Q130"/>
    <mergeCell ref="P127:Q127"/>
    <mergeCell ref="D117:K117"/>
    <mergeCell ref="M117:O117"/>
    <mergeCell ref="P117:Q117"/>
    <mergeCell ref="A123:Q123"/>
    <mergeCell ref="D124:K124"/>
    <mergeCell ref="M124:O124"/>
    <mergeCell ref="P124:Q124"/>
    <mergeCell ref="A125:Q125"/>
    <mergeCell ref="D126:K126"/>
    <mergeCell ref="M126:O126"/>
    <mergeCell ref="P126:Q126"/>
    <mergeCell ref="D127:K127"/>
    <mergeCell ref="M127:O127"/>
    <mergeCell ref="D119:Q119"/>
    <mergeCell ref="A120:Q120"/>
    <mergeCell ref="D121:K121"/>
    <mergeCell ref="M121:O121"/>
    <mergeCell ref="P121:Q121"/>
    <mergeCell ref="D122:K122"/>
    <mergeCell ref="M122:O122"/>
    <mergeCell ref="P122:Q122"/>
    <mergeCell ref="A38:B38"/>
    <mergeCell ref="E38:Q38"/>
    <mergeCell ref="A39:B39"/>
    <mergeCell ref="E39:Q39"/>
    <mergeCell ref="A87:Q87"/>
    <mergeCell ref="D88:K88"/>
    <mergeCell ref="M88:O88"/>
    <mergeCell ref="P88:Q88"/>
    <mergeCell ref="A182:B182"/>
    <mergeCell ref="C182:E182"/>
    <mergeCell ref="P182:Q182"/>
    <mergeCell ref="A118:B118"/>
    <mergeCell ref="D118:Q118"/>
    <mergeCell ref="A119:B119"/>
    <mergeCell ref="M159:O159"/>
    <mergeCell ref="P159:Q159"/>
    <mergeCell ref="D172:K172"/>
    <mergeCell ref="M172:O172"/>
    <mergeCell ref="C219:L219"/>
    <mergeCell ref="B214:E214"/>
    <mergeCell ref="G215:I215"/>
    <mergeCell ref="B218:D218"/>
    <mergeCell ref="E40:Q40"/>
    <mergeCell ref="A191:B191"/>
    <mergeCell ref="C191:E191"/>
    <mergeCell ref="P191:Q191"/>
    <mergeCell ref="A190:B190"/>
    <mergeCell ref="A183:B183"/>
    <mergeCell ref="P172:Q172"/>
    <mergeCell ref="C190:E190"/>
    <mergeCell ref="P190:Q190"/>
    <mergeCell ref="A169:Q169"/>
    <mergeCell ref="C183:E183"/>
    <mergeCell ref="P183:Q183"/>
    <mergeCell ref="A186:B186"/>
    <mergeCell ref="C186:E186"/>
    <mergeCell ref="P186:Q186"/>
    <mergeCell ref="A187:B187"/>
    <mergeCell ref="M210:O210"/>
    <mergeCell ref="C220:L220"/>
    <mergeCell ref="C221:L221"/>
    <mergeCell ref="D90:K90"/>
    <mergeCell ref="M90:O90"/>
    <mergeCell ref="P90:Q90"/>
    <mergeCell ref="D145:K145"/>
    <mergeCell ref="M145:O145"/>
    <mergeCell ref="P145:Q145"/>
    <mergeCell ref="D159:K159"/>
    <mergeCell ref="C193:E193"/>
    <mergeCell ref="C196:E196"/>
    <mergeCell ref="P196:Q196"/>
    <mergeCell ref="F218:G218"/>
    <mergeCell ref="A197:B197"/>
    <mergeCell ref="C197:E197"/>
    <mergeCell ref="P197:Q197"/>
    <mergeCell ref="A204:E204"/>
    <mergeCell ref="P204:Q204"/>
    <mergeCell ref="G211:I211"/>
    <mergeCell ref="C188:E188"/>
    <mergeCell ref="C187:E187"/>
    <mergeCell ref="P187:Q187"/>
    <mergeCell ref="A203:B203"/>
    <mergeCell ref="C203:E203"/>
    <mergeCell ref="P203:Q203"/>
    <mergeCell ref="A192:B192"/>
    <mergeCell ref="C192:E192"/>
    <mergeCell ref="P192:Q192"/>
    <mergeCell ref="A193:B193"/>
    <mergeCell ref="A184:B184"/>
    <mergeCell ref="C184:E184"/>
    <mergeCell ref="P184:Q184"/>
    <mergeCell ref="A185:B185"/>
    <mergeCell ref="C185:E185"/>
    <mergeCell ref="P185:Q185"/>
    <mergeCell ref="A180:B180"/>
    <mergeCell ref="C180:E180"/>
    <mergeCell ref="P180:Q180"/>
    <mergeCell ref="A181:B181"/>
    <mergeCell ref="C181:E181"/>
    <mergeCell ref="P181:Q181"/>
    <mergeCell ref="A179:B179"/>
    <mergeCell ref="C179:E179"/>
    <mergeCell ref="P179:Q179"/>
    <mergeCell ref="A177:B178"/>
    <mergeCell ref="C177:E178"/>
    <mergeCell ref="F177:F178"/>
    <mergeCell ref="G177:I177"/>
    <mergeCell ref="J177:L177"/>
    <mergeCell ref="M177:O177"/>
    <mergeCell ref="P177:Q178"/>
    <mergeCell ref="D170:K170"/>
    <mergeCell ref="M170:O170"/>
    <mergeCell ref="P170:Q170"/>
    <mergeCell ref="D171:K171"/>
    <mergeCell ref="M171:O171"/>
    <mergeCell ref="P171:Q171"/>
    <mergeCell ref="A166:Q166"/>
    <mergeCell ref="D167:K167"/>
    <mergeCell ref="M167:O167"/>
    <mergeCell ref="P167:Q167"/>
    <mergeCell ref="D168:K168"/>
    <mergeCell ref="M168:O168"/>
    <mergeCell ref="P168:Q168"/>
    <mergeCell ref="D163:K163"/>
    <mergeCell ref="M163:O163"/>
    <mergeCell ref="P163:Q163"/>
    <mergeCell ref="A164:Q164"/>
    <mergeCell ref="D165:K165"/>
    <mergeCell ref="M165:O165"/>
    <mergeCell ref="P165:Q165"/>
    <mergeCell ref="A160:B160"/>
    <mergeCell ref="D160:Q160"/>
    <mergeCell ref="A161:Q161"/>
    <mergeCell ref="D162:K162"/>
    <mergeCell ref="M162:O162"/>
    <mergeCell ref="P162:Q162"/>
    <mergeCell ref="A156:Q156"/>
    <mergeCell ref="D157:K157"/>
    <mergeCell ref="M157:O157"/>
    <mergeCell ref="P157:Q157"/>
    <mergeCell ref="D158:K158"/>
    <mergeCell ref="M158:O158"/>
    <mergeCell ref="P158:Q158"/>
    <mergeCell ref="A153:Q153"/>
    <mergeCell ref="D154:K154"/>
    <mergeCell ref="M154:O154"/>
    <mergeCell ref="P154:Q154"/>
    <mergeCell ref="D155:K155"/>
    <mergeCell ref="M155:O155"/>
    <mergeCell ref="P155:Q155"/>
    <mergeCell ref="D150:K150"/>
    <mergeCell ref="M150:O150"/>
    <mergeCell ref="P150:Q150"/>
    <mergeCell ref="A151:Q151"/>
    <mergeCell ref="D152:K152"/>
    <mergeCell ref="M152:O152"/>
    <mergeCell ref="P152:Q152"/>
    <mergeCell ref="A146:B146"/>
    <mergeCell ref="D146:Q146"/>
    <mergeCell ref="A147:B147"/>
    <mergeCell ref="D147:Q147"/>
    <mergeCell ref="A148:Q148"/>
    <mergeCell ref="D149:K149"/>
    <mergeCell ref="M149:O149"/>
    <mergeCell ref="P149:Q149"/>
    <mergeCell ref="A142:Q142"/>
    <mergeCell ref="D143:K143"/>
    <mergeCell ref="M143:O143"/>
    <mergeCell ref="P143:Q143"/>
    <mergeCell ref="D144:K144"/>
    <mergeCell ref="M144:O144"/>
    <mergeCell ref="P144:Q144"/>
    <mergeCell ref="A139:Q139"/>
    <mergeCell ref="D140:K140"/>
    <mergeCell ref="M140:O140"/>
    <mergeCell ref="P140:Q140"/>
    <mergeCell ref="D141:K141"/>
    <mergeCell ref="M141:O141"/>
    <mergeCell ref="P141:Q141"/>
    <mergeCell ref="D136:K136"/>
    <mergeCell ref="M136:O136"/>
    <mergeCell ref="P136:Q136"/>
    <mergeCell ref="A137:Q137"/>
    <mergeCell ref="D138:K138"/>
    <mergeCell ref="M138:O138"/>
    <mergeCell ref="P138:Q138"/>
    <mergeCell ref="A132:B132"/>
    <mergeCell ref="D132:Q132"/>
    <mergeCell ref="A133:B133"/>
    <mergeCell ref="D133:Q133"/>
    <mergeCell ref="A134:Q134"/>
    <mergeCell ref="D135:K135"/>
    <mergeCell ref="M135:O135"/>
    <mergeCell ref="P135:Q135"/>
    <mergeCell ref="D89:K89"/>
    <mergeCell ref="M89:O89"/>
    <mergeCell ref="P89:Q89"/>
    <mergeCell ref="A84:Q84"/>
    <mergeCell ref="D85:K85"/>
    <mergeCell ref="M85:O85"/>
    <mergeCell ref="P85:Q85"/>
    <mergeCell ref="D86:K86"/>
    <mergeCell ref="M86:O86"/>
    <mergeCell ref="P86:Q86"/>
    <mergeCell ref="D81:K81"/>
    <mergeCell ref="M81:O81"/>
    <mergeCell ref="P81:Q81"/>
    <mergeCell ref="A82:Q82"/>
    <mergeCell ref="D83:K83"/>
    <mergeCell ref="M83:O83"/>
    <mergeCell ref="P83:Q83"/>
    <mergeCell ref="A78:B78"/>
    <mergeCell ref="D78:Q78"/>
    <mergeCell ref="A79:Q79"/>
    <mergeCell ref="D80:K80"/>
    <mergeCell ref="M80:O80"/>
    <mergeCell ref="P80:Q80"/>
    <mergeCell ref="A76:B76"/>
    <mergeCell ref="D76:K76"/>
    <mergeCell ref="M76:O76"/>
    <mergeCell ref="P76:Q76"/>
    <mergeCell ref="A77:B77"/>
    <mergeCell ref="D77:Q77"/>
    <mergeCell ref="A71:K71"/>
    <mergeCell ref="L71:M71"/>
    <mergeCell ref="N71:O71"/>
    <mergeCell ref="P71:Q71"/>
    <mergeCell ref="A74:B75"/>
    <mergeCell ref="C74:C75"/>
    <mergeCell ref="D74:K75"/>
    <mergeCell ref="L74:L75"/>
    <mergeCell ref="M74:O75"/>
    <mergeCell ref="P74:Q75"/>
    <mergeCell ref="A69:J69"/>
    <mergeCell ref="L69:M69"/>
    <mergeCell ref="N69:O69"/>
    <mergeCell ref="P69:Q69"/>
    <mergeCell ref="A70:J70"/>
    <mergeCell ref="L70:M70"/>
    <mergeCell ref="N70:O70"/>
    <mergeCell ref="P70:Q70"/>
    <mergeCell ref="A67:J67"/>
    <mergeCell ref="L67:M67"/>
    <mergeCell ref="N67:O67"/>
    <mergeCell ref="P67:Q67"/>
    <mergeCell ref="A68:J68"/>
    <mergeCell ref="L68:M68"/>
    <mergeCell ref="N68:O68"/>
    <mergeCell ref="P68:Q68"/>
    <mergeCell ref="A63:J63"/>
    <mergeCell ref="L63:M63"/>
    <mergeCell ref="N63:O63"/>
    <mergeCell ref="P63:Q63"/>
    <mergeCell ref="A64:J64"/>
    <mergeCell ref="L64:M64"/>
    <mergeCell ref="N64:O64"/>
    <mergeCell ref="P64:Q64"/>
    <mergeCell ref="A61:J61"/>
    <mergeCell ref="L61:M61"/>
    <mergeCell ref="N61:O61"/>
    <mergeCell ref="P61:Q61"/>
    <mergeCell ref="A62:J62"/>
    <mergeCell ref="L62:M62"/>
    <mergeCell ref="N62:O62"/>
    <mergeCell ref="P62:Q62"/>
    <mergeCell ref="A56:B56"/>
    <mergeCell ref="E56:K56"/>
    <mergeCell ref="L56:M56"/>
    <mergeCell ref="N56:O56"/>
    <mergeCell ref="P56:Q56"/>
    <mergeCell ref="A57:K57"/>
    <mergeCell ref="L57:M57"/>
    <mergeCell ref="N57:O57"/>
    <mergeCell ref="P57:Q57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N52:O52"/>
    <mergeCell ref="P52:Q52"/>
    <mergeCell ref="A53:B53"/>
    <mergeCell ref="E53:K53"/>
    <mergeCell ref="L53:M53"/>
    <mergeCell ref="N53:O53"/>
    <mergeCell ref="P53:Q53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L46:M46"/>
    <mergeCell ref="N46:O46"/>
    <mergeCell ref="P46:Q46"/>
    <mergeCell ref="A44:B45"/>
    <mergeCell ref="C44:C45"/>
    <mergeCell ref="D44:D45"/>
    <mergeCell ref="E44:K45"/>
    <mergeCell ref="L44:M45"/>
    <mergeCell ref="B27:Q27"/>
    <mergeCell ref="B29:Q29"/>
    <mergeCell ref="B31:Q31"/>
    <mergeCell ref="B33:Q33"/>
    <mergeCell ref="B34:Q34"/>
    <mergeCell ref="P44:Q45"/>
    <mergeCell ref="A40:B40"/>
    <mergeCell ref="A37:B37"/>
    <mergeCell ref="E37:Q37"/>
    <mergeCell ref="A41:B41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  <mergeCell ref="M11:Q12"/>
    <mergeCell ref="A92:B92"/>
    <mergeCell ref="D92:Q92"/>
    <mergeCell ref="A93:Q93"/>
    <mergeCell ref="D94:K94"/>
    <mergeCell ref="M94:O94"/>
    <mergeCell ref="P94:Q94"/>
    <mergeCell ref="D95:K95"/>
    <mergeCell ref="M95:O95"/>
    <mergeCell ref="P95:Q95"/>
    <mergeCell ref="A96:Q96"/>
    <mergeCell ref="D97:K97"/>
    <mergeCell ref="M97:O97"/>
    <mergeCell ref="P97:Q97"/>
    <mergeCell ref="D103:K103"/>
    <mergeCell ref="M103:O103"/>
    <mergeCell ref="P103:Q103"/>
    <mergeCell ref="A98:Q98"/>
    <mergeCell ref="D99:K99"/>
    <mergeCell ref="M99:O99"/>
    <mergeCell ref="P99:Q99"/>
    <mergeCell ref="D100:K100"/>
    <mergeCell ref="M100:O100"/>
    <mergeCell ref="P100:Q100"/>
    <mergeCell ref="D91:K91"/>
    <mergeCell ref="M91:O91"/>
    <mergeCell ref="P91:Q91"/>
    <mergeCell ref="D104:K104"/>
    <mergeCell ref="M104:O104"/>
    <mergeCell ref="P104:Q104"/>
    <mergeCell ref="A101:Q101"/>
    <mergeCell ref="D102:K102"/>
    <mergeCell ref="M102:O102"/>
    <mergeCell ref="P102:Q102"/>
    <mergeCell ref="E41:Q41"/>
    <mergeCell ref="A50:B50"/>
    <mergeCell ref="E50:K50"/>
    <mergeCell ref="L50:M50"/>
    <mergeCell ref="N50:O50"/>
    <mergeCell ref="P50:Q50"/>
    <mergeCell ref="N44:O45"/>
    <mergeCell ref="A46:B46"/>
    <mergeCell ref="E46:K46"/>
    <mergeCell ref="A49:B49"/>
    <mergeCell ref="L51:M51"/>
    <mergeCell ref="N51:O51"/>
    <mergeCell ref="P51:Q51"/>
    <mergeCell ref="A65:J65"/>
    <mergeCell ref="L65:M65"/>
    <mergeCell ref="N65:O65"/>
    <mergeCell ref="P65:Q65"/>
    <mergeCell ref="A52:B52"/>
    <mergeCell ref="E52:K52"/>
    <mergeCell ref="L52:M52"/>
    <mergeCell ref="E49:K49"/>
    <mergeCell ref="L49:M49"/>
    <mergeCell ref="N49:O49"/>
    <mergeCell ref="P49:Q49"/>
    <mergeCell ref="A66:J66"/>
    <mergeCell ref="L66:M66"/>
    <mergeCell ref="N66:O66"/>
    <mergeCell ref="P66:Q66"/>
    <mergeCell ref="A51:B51"/>
    <mergeCell ref="E51:K51"/>
    <mergeCell ref="A105:B105"/>
    <mergeCell ref="D105:Q105"/>
    <mergeCell ref="A106:Q106"/>
    <mergeCell ref="D107:K107"/>
    <mergeCell ref="M107:O107"/>
    <mergeCell ref="P107:Q107"/>
    <mergeCell ref="D108:K108"/>
    <mergeCell ref="M108:O108"/>
    <mergeCell ref="P108:Q108"/>
    <mergeCell ref="A109:Q109"/>
    <mergeCell ref="D110:K110"/>
    <mergeCell ref="M110:O110"/>
    <mergeCell ref="P110:Q110"/>
    <mergeCell ref="A111:Q111"/>
    <mergeCell ref="D112:K112"/>
    <mergeCell ref="M112:O112"/>
    <mergeCell ref="P112:Q112"/>
    <mergeCell ref="D113:K113"/>
    <mergeCell ref="M113:O113"/>
    <mergeCell ref="P113:Q113"/>
    <mergeCell ref="A114:Q114"/>
    <mergeCell ref="D115:K115"/>
    <mergeCell ref="M115:O115"/>
    <mergeCell ref="P115:Q115"/>
    <mergeCell ref="D116:K116"/>
    <mergeCell ref="M116:O116"/>
    <mergeCell ref="P116:Q116"/>
    <mergeCell ref="P188:Q188"/>
    <mergeCell ref="A189:B189"/>
    <mergeCell ref="C189:E189"/>
    <mergeCell ref="P189:Q189"/>
    <mergeCell ref="A202:B202"/>
    <mergeCell ref="C202:E202"/>
    <mergeCell ref="P202:Q202"/>
    <mergeCell ref="P193:Q193"/>
    <mergeCell ref="A196:B196"/>
    <mergeCell ref="A188:B188"/>
    <mergeCell ref="A198:B198"/>
    <mergeCell ref="C198:E198"/>
    <mergeCell ref="P198:Q198"/>
    <mergeCell ref="A199:B199"/>
    <mergeCell ref="C199:E199"/>
    <mergeCell ref="P199:Q199"/>
    <mergeCell ref="A200:B200"/>
    <mergeCell ref="C200:E200"/>
    <mergeCell ref="P200:Q200"/>
    <mergeCell ref="A201:B201"/>
    <mergeCell ref="C201:E201"/>
    <mergeCell ref="P201:Q201"/>
  </mergeCells>
  <printOptions/>
  <pageMargins left="0.3937007874015748" right="0.3937007874015748" top="0.5905511811023623" bottom="0.1968503937007874" header="0.3937007874015748" footer="0.3937007874015748"/>
  <pageSetup fitToHeight="0" fitToWidth="1" horizontalDpi="600" verticalDpi="600" orientation="landscape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2018-12-14T12:07:41Z</cp:lastPrinted>
  <dcterms:created xsi:type="dcterms:W3CDTF">2018-02-14T10:26:39Z</dcterms:created>
  <dcterms:modified xsi:type="dcterms:W3CDTF">2018-12-14T12:39:01Z</dcterms:modified>
  <cp:category/>
  <cp:version/>
  <cp:contentType/>
  <cp:contentStatus/>
  <cp:revision>1</cp:revision>
</cp:coreProperties>
</file>