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Будівництво Капітальн ремонти" sheetId="4" r:id="rId1"/>
    <sheet name="Лист1" sheetId="1" state="hidden" r:id="rId2"/>
    <sheet name="Лист2" sheetId="2" state="hidden" r:id="rId3"/>
    <sheet name="Лист3" sheetId="3" state="hidden" r:id="rId4"/>
  </sheets>
  <definedNames>
    <definedName name="_xlnm._FilterDatabase" localSheetId="0" hidden="1">'Будівництво Капітальн ремонти'!$A$2:$G$3</definedName>
    <definedName name="Z_0807BC37_3C63_4F33_8764_08C0EDADAA6D_.wvu.FilterData" localSheetId="0" hidden="1">'Будівництво Капітальн ремонти'!$A$2:$G$3</definedName>
    <definedName name="Z_0807BC37_3C63_4F33_8764_08C0EDADAA6D_.wvu.PrintTitles" localSheetId="0" hidden="1">'Будівництво Капітальн ремонти'!$2:$3</definedName>
    <definedName name="Z_237E48EE_855D_4E22_A215_D7BA155C0632_.wvu.FilterData" localSheetId="0" hidden="1">'Будівництво Капітальн ремонти'!$A$2:$G$3</definedName>
    <definedName name="Z_237E48EE_855D_4E22_A215_D7BA155C0632_.wvu.PrintTitles" localSheetId="0" hidden="1">'Будівництво Капітальн ремонти'!$2:$3</definedName>
    <definedName name="Z_5353A7D7_40DB_4C7C_B73E_9BD41A6C5998_.wvu.FilterData" localSheetId="0" hidden="1">'Будівництво Капітальн ремонти'!$A$2:$G$3</definedName>
    <definedName name="Z_63624039_79B7_4B53_8C9B_62AEAD1FE854_.wvu.FilterData" localSheetId="0" hidden="1">'Будівництво Капітальн ремонти'!$A$2:$G$3</definedName>
    <definedName name="Z_63624039_79B7_4B53_8C9B_62AEAD1FE854_.wvu.PrintTitles" localSheetId="0" hidden="1">'Будівництво Капітальн ремонти'!$2:$3</definedName>
    <definedName name="Z_6C4C0A1E_9F55_46A5_9256_CBEA636F78CA_.wvu.FilterData" localSheetId="0" hidden="1">'Будівництво Капітальн ремонти'!$A$2:$G$3</definedName>
    <definedName name="Z_6C4C0A1E_9F55_46A5_9256_CBEA636F78CA_.wvu.PrintTitles" localSheetId="0" hidden="1">'Будівництво Капітальн ремонти'!$2:$3</definedName>
    <definedName name="Z_B2B7808A_1DE3_4E8C_BA26_3C1F89D42E45_.wvu.FilterData" localSheetId="0" hidden="1">'Будівництво Капітальн ремонти'!$A$2:$G$3</definedName>
    <definedName name="Z_B2B7808A_1DE3_4E8C_BA26_3C1F89D42E45_.wvu.PrintTitles" localSheetId="0" hidden="1">'Будівництво Капітальн ремонти'!$2:$3</definedName>
    <definedName name="Z_C08C5C12_FFBC_4F4C_9138_5D34ADCEB223_.wvu.FilterData" localSheetId="0" hidden="1">'Будівництво Капітальн ремонти'!$A$2:$G$3</definedName>
    <definedName name="Z_C08C5C12_FFBC_4F4C_9138_5D34ADCEB223_.wvu.PrintTitles" localSheetId="0" hidden="1">'Будівництво Капітальн ремонти'!$2:$3</definedName>
    <definedName name="Z_C431141F_117F_49C7_B3E7_D4961D1E781E_.wvu.FilterData" localSheetId="0" hidden="1">'Будівництво Капітальн ремонти'!$A$2:$G$3</definedName>
    <definedName name="Z_C431141F_117F_49C7_B3E7_D4961D1E781E_.wvu.PrintTitles" localSheetId="0" hidden="1">'Будівництво Капітальн ремонти'!$2:$3</definedName>
    <definedName name="Z_EED4C4C4_2768_4906_8D20_11DE2EB8B1AD_.wvu.FilterData" localSheetId="0" hidden="1">'Будівництво Капітальн ремонти'!$A$2:$G$3</definedName>
    <definedName name="Z_EED4C4C4_2768_4906_8D20_11DE2EB8B1AD_.wvu.PrintTitles" localSheetId="0" hidden="1">'Будівництво Капітальн ремонти'!$2:$3</definedName>
    <definedName name="_xlnm.Print_Titles" localSheetId="0">'Будівництво Капітальн ремонти'!$2:$3</definedName>
  </definedNames>
  <calcPr calcId="124519"/>
</workbook>
</file>

<file path=xl/calcChain.xml><?xml version="1.0" encoding="utf-8"?>
<calcChain xmlns="http://schemas.openxmlformats.org/spreadsheetml/2006/main">
  <c r="C5" i="4"/>
  <c r="D7"/>
  <c r="E7"/>
  <c r="F7"/>
  <c r="D12"/>
  <c r="E12"/>
  <c r="F12"/>
  <c r="E14"/>
  <c r="D15"/>
  <c r="E15"/>
  <c r="F15"/>
  <c r="D17"/>
  <c r="E17"/>
  <c r="F17"/>
  <c r="F27" s="1"/>
  <c r="F18"/>
  <c r="F19"/>
  <c r="F20"/>
  <c r="F21"/>
  <c r="D22"/>
  <c r="E22"/>
  <c r="F22"/>
  <c r="F25"/>
  <c r="D27"/>
  <c r="E27"/>
  <c r="D29"/>
  <c r="F29"/>
  <c r="D33"/>
  <c r="D62"/>
  <c r="F63"/>
  <c r="F64"/>
  <c r="F62" s="1"/>
  <c r="F61" s="1"/>
  <c r="F65"/>
  <c r="F66"/>
  <c r="F67"/>
  <c r="F68"/>
  <c r="F69"/>
  <c r="F70"/>
  <c r="F71"/>
  <c r="F72"/>
  <c r="F74"/>
  <c r="F75"/>
  <c r="F77"/>
  <c r="F79"/>
  <c r="F80"/>
  <c r="F81"/>
  <c r="F82"/>
  <c r="F83"/>
  <c r="F84"/>
  <c r="F85"/>
  <c r="F86"/>
  <c r="F88"/>
  <c r="D158"/>
  <c r="F158"/>
  <c r="F160"/>
  <c r="D161"/>
  <c r="D160" s="1"/>
  <c r="D163"/>
  <c r="F163"/>
  <c r="D165"/>
  <c r="F165"/>
  <c r="D168"/>
  <c r="F168"/>
  <c r="E170"/>
  <c r="D222"/>
  <c r="E222"/>
  <c r="E281" s="1"/>
  <c r="F222"/>
  <c r="F281" s="1"/>
  <c r="D248"/>
  <c r="E248"/>
  <c r="F248"/>
  <c r="D264"/>
  <c r="E264"/>
  <c r="F264"/>
  <c r="D272"/>
  <c r="E272"/>
  <c r="F272"/>
  <c r="D274"/>
  <c r="E274"/>
  <c r="F274"/>
  <c r="D280"/>
  <c r="E280"/>
  <c r="F280"/>
  <c r="D281"/>
  <c r="D317"/>
  <c r="E317"/>
  <c r="F317"/>
  <c r="F319"/>
  <c r="F322"/>
  <c r="F324"/>
  <c r="F429" s="1"/>
  <c r="D429"/>
  <c r="E429"/>
  <c r="D458"/>
  <c r="E458"/>
  <c r="F458"/>
  <c r="D482"/>
  <c r="E482"/>
  <c r="F482"/>
  <c r="D497"/>
  <c r="E497"/>
  <c r="F497"/>
  <c r="F170" l="1"/>
  <c r="D61"/>
  <c r="D170" s="1"/>
</calcChain>
</file>

<file path=xl/sharedStrings.xml><?xml version="1.0" encoding="utf-8"?>
<sst xmlns="http://schemas.openxmlformats.org/spreadsheetml/2006/main" count="1432" uniqueCount="790">
  <si>
    <t>Х</t>
  </si>
  <si>
    <t>ВСЬОГО:</t>
  </si>
  <si>
    <t xml:space="preserve">капітальний ремонт дорожнього покриття </t>
  </si>
  <si>
    <t>капітальний ремонт пров.1-й Електронний в Інгульському районі  в м. Миколаєві</t>
  </si>
  <si>
    <t>пров.1-й Електронний в Інгульському районі  в м. Миколаєві</t>
  </si>
  <si>
    <t>капітальний ремонт дорожнього покриття по пров. Кобера у приватному секторі в Інгульському районі м. Миколаєва</t>
  </si>
  <si>
    <t>пров. Кобера у приватному секторі в Інгульському районі м. Миколаєва</t>
  </si>
  <si>
    <t xml:space="preserve">виготовлення та корегування проектно-кошторисної документації </t>
  </si>
  <si>
    <t>ремонт зупинок громадського транспорту</t>
  </si>
  <si>
    <t>ремонт зупинок громадського транспорту: пр.Богоявленський - вул.Авангардна</t>
  </si>
  <si>
    <t>пр.Богоявленський - вул.Авангардна</t>
  </si>
  <si>
    <t>ремонт зупинок громадського транспорту: пр.Богоявленський - вул.Молодогвардійська</t>
  </si>
  <si>
    <t>пр.Богоявленський - вул.Молодогвардійська</t>
  </si>
  <si>
    <t>ремонт зупинок громадського транспорту: пр.Богоявленський- вул.Південна в м. Миколаєві</t>
  </si>
  <si>
    <t>пр.Богоявленський- вул.Південна в м. Миколаєві</t>
  </si>
  <si>
    <t xml:space="preserve"> ремонт зупинок громадського транспорту: пр.Богоявленський  навпроти концерт - холу "Юність</t>
  </si>
  <si>
    <t xml:space="preserve"> пр.Богоявленський  навпроти концерт - холу "Юність</t>
  </si>
  <si>
    <t>ремонт тротуару</t>
  </si>
  <si>
    <t>ремонт тротуарів: вул.Електронна</t>
  </si>
  <si>
    <t>вул.Електронна</t>
  </si>
  <si>
    <t>ремонт тротуарів: вул.Космонавтів</t>
  </si>
  <si>
    <t>вул.Космонавтів</t>
  </si>
  <si>
    <t xml:space="preserve">Проведення робіт по відновленню асфальтового покриття прибудинкових територій та внутрішньоквартальних проїздів </t>
  </si>
  <si>
    <t>вул.Казарського, 1/1, 1/2, 1/3, 1/4 (виготовлення проектно-кошторисної документації)</t>
  </si>
  <si>
    <t xml:space="preserve"> вул.Будівельників, 18а</t>
  </si>
  <si>
    <t>капітальний ремонти дитячих та спортивних майданчиків</t>
  </si>
  <si>
    <t>сквер "Взуттєвик"</t>
  </si>
  <si>
    <t>вул.Генерала Свиридова, 7/1 (виготовлення проектно-кошторисної документації)</t>
  </si>
  <si>
    <t>Адміністрація Інгульського району Миколаївської міської ради</t>
  </si>
  <si>
    <t>капітальний ремонт дорожнього покриття</t>
  </si>
  <si>
    <t>вул.Ударна (2 черга)</t>
  </si>
  <si>
    <t>вул.Рибна від вул.Торгової до 13-го причалу</t>
  </si>
  <si>
    <t>капітальний ремонт дорожнього покриття по вул.Національної гвардії</t>
  </si>
  <si>
    <t>вул.Національної гвардії</t>
  </si>
  <si>
    <t>вул.Металургів від вул.Леваневської до вул.Львівської (2 черга)</t>
  </si>
  <si>
    <t>капітальний ремонт дорожнього покриття приватного сектору вул. Торгова - вул.Леваневского (проектно-кошторисна документація)</t>
  </si>
  <si>
    <t>вул. Торгова - вул.Леваневского (проектно-кошторисна документація)</t>
  </si>
  <si>
    <t>пров.М. Рибальченко від Кобзарської до Ушакова</t>
  </si>
  <si>
    <t>вул.Волгоградська (1 черга)</t>
  </si>
  <si>
    <t>вул.Приозерна (мкр.Причепівка) (2 черга)</t>
  </si>
  <si>
    <t>пров.Широкий (2 черга)</t>
  </si>
  <si>
    <t xml:space="preserve">вул.Галицинівська </t>
  </si>
  <si>
    <t>ремонт зупинок</t>
  </si>
  <si>
    <t>ремонт зупинок: вул.Айвазовського, зупинка «Ліцей»</t>
  </si>
  <si>
    <t>вул.Айвазовського, зупинка «Ліцей»</t>
  </si>
  <si>
    <t>ремонт зупинок: пр.Богоявленський, зупинка «Вірменська церква» парна та непарна сторона</t>
  </si>
  <si>
    <t>пр.Богоявленський, зупинка «Вірменська церква» парна та непарна сторона</t>
  </si>
  <si>
    <t>ремонт зупинок: пр.Богоявленський, зупинка «Хрест»</t>
  </si>
  <si>
    <t>пр.Богоявленський, зупинка «Хрест»</t>
  </si>
  <si>
    <t>ремонт зупинок: пр.Богоявленський, зупинка "Балабанівське кладовище"</t>
  </si>
  <si>
    <t>пр.Богоявленський, зупинка "Балабанівське кладовище"</t>
  </si>
  <si>
    <t xml:space="preserve">ремонт тротуарів </t>
  </si>
  <si>
    <t>ремонт тротуарів пр.Богоявленський від вул.Новобудівної до вул.О.Вишні парна сторона</t>
  </si>
  <si>
    <t>пр.Богоявленський від вул.Новобудівної до вул.О.Вишні парна сторона</t>
  </si>
  <si>
    <t>ремонт тротуарів по пр. Богоявленському від вул. О. Ольжича до скейт майданчика</t>
  </si>
  <si>
    <t xml:space="preserve"> Богоявленському від вул. О. Ольжича до скейт майданчика</t>
  </si>
  <si>
    <t>ремонт тротуарів: вул.Г.Сагайдачного від пр.Богоявленського до ЗОШ № 29</t>
  </si>
  <si>
    <t>вул.Г.Сагайдачного від пр.Богоявленського до ЗОШ № 29</t>
  </si>
  <si>
    <t>ремонт тротуарів: пр.Богоявленський від пр.Корабелів до вул.Океанівська (з обох боків)</t>
  </si>
  <si>
    <t>пр.Богоявленський від пр.Корабелів до вул.Океанівська (з обох боків)</t>
  </si>
  <si>
    <t xml:space="preserve">Утримання в належному технічному стані об'єктів вулично-дорожньої мережі </t>
  </si>
  <si>
    <t>вул.Океанівська, 18, 18/1, 18/2, 20, 20/1 та пр.Богоявленський, 317, 319</t>
  </si>
  <si>
    <t xml:space="preserve">Проведення робіт по відновленню асфальтового покриття прибудинкових територій та внутрішньоквартальних проїздів  </t>
  </si>
  <si>
    <t>пр.Корабелів, 12, 12А, 12В, 12Б, 16А, 12/1, 16/1</t>
  </si>
  <si>
    <t>пр.Корабелів вздовж ЗОШ № 54 та ЗОШ № 1</t>
  </si>
  <si>
    <t>вул.Океанівська, 34</t>
  </si>
  <si>
    <t>Адміністрація Корабельного району Миколаївської міської ради</t>
  </si>
  <si>
    <t>капітальний ремонти дорожнього покриття</t>
  </si>
  <si>
    <t>вул.Новосельська</t>
  </si>
  <si>
    <t>вул.Дмитрієва</t>
  </si>
  <si>
    <t>вул.Привокзальна від вул.Курортна до вул.Біла  у Заводському районі</t>
  </si>
  <si>
    <t>вул.Покровська від а/д Т-15-07 до будинку № 34 у приватному секторі Заводського району</t>
  </si>
  <si>
    <t>капітальний ремонт інших об'єктів</t>
  </si>
  <si>
    <t>майданчиків під контейнери для збору ТПВ: Бузький бульвар (біля скверу "Каскадний")</t>
  </si>
  <si>
    <t>Бузький бульвар (біля скверу "Каскадний")</t>
  </si>
  <si>
    <t>майданчиків під контейнери для збору ТПВ: вул.Терасна, 7</t>
  </si>
  <si>
    <t xml:space="preserve"> вул.Терасна, 7</t>
  </si>
  <si>
    <t>майданчиків під контейнери для збору ТПВ: пр.Центральний, 9</t>
  </si>
  <si>
    <t>пр.Центральний, 9</t>
  </si>
  <si>
    <t xml:space="preserve"> капітальний ремонт інших об'єктів</t>
  </si>
  <si>
    <t>зелених зон: вул.Погранична - вул.М.Морська</t>
  </si>
  <si>
    <t>вул.Погранична - вул.М.Морська</t>
  </si>
  <si>
    <t>ремонт тротуарів</t>
  </si>
  <si>
    <t xml:space="preserve">ремонт тротуарів: вул.5 Слобідська </t>
  </si>
  <si>
    <t xml:space="preserve"> вул.5 Слобідська </t>
  </si>
  <si>
    <t>ремонт тротуарів: вул.Кузнецька</t>
  </si>
  <si>
    <t>вул.Кузнецька</t>
  </si>
  <si>
    <t>ремонт тротуарів: вул.Дмитрієва</t>
  </si>
  <si>
    <t>ремонт тротуарів: вул.Радісна</t>
  </si>
  <si>
    <t>вул.Радісна</t>
  </si>
  <si>
    <t>ремонт тротуарів: вул.Громадянська</t>
  </si>
  <si>
    <t>вул.Громадянська</t>
  </si>
  <si>
    <t>капітальний ремонт зупиночних майданчиків</t>
  </si>
  <si>
    <t>капітальний ремонт зупиночних майданчиків по вул.Декабристів</t>
  </si>
  <si>
    <t>вул.Декабристів</t>
  </si>
  <si>
    <t>капітальний ремонт зупиночних майданчиків по вул.Г.Карпенка</t>
  </si>
  <si>
    <t>вул.Г.Карпенка</t>
  </si>
  <si>
    <t>капітальний ремонт зупиночних майданчиків по вул.Садова</t>
  </si>
  <si>
    <t>вул.Садова</t>
  </si>
  <si>
    <t>вул.Громадянська біля ДНЗ 77,  48</t>
  </si>
  <si>
    <t>вул.4 Слобідська, 88</t>
  </si>
  <si>
    <t>вул.Рюміна, 2</t>
  </si>
  <si>
    <t>вул.Крилова, 15А</t>
  </si>
  <si>
    <t xml:space="preserve">вул.Робоча, 5 </t>
  </si>
  <si>
    <t>пр.Центральний, 24</t>
  </si>
  <si>
    <t xml:space="preserve">Капітальний ремонти дитячих ігрових та спортивних майданчиків  </t>
  </si>
  <si>
    <t>вул.Нікольська,8 (корп.1,2,3)</t>
  </si>
  <si>
    <t xml:space="preserve">вул.Шосейна, 1 </t>
  </si>
  <si>
    <t xml:space="preserve">пр.Центральний 6-Б,6-В,7,9 </t>
  </si>
  <si>
    <t xml:space="preserve"> вул.Сидорчука </t>
  </si>
  <si>
    <t>вул.Погранична, 47 (капітальні видатки)</t>
  </si>
  <si>
    <t>Адміністрація Заводського району Миколаївської міської ради</t>
  </si>
  <si>
    <t xml:space="preserve">Капітальний ремонти доріг </t>
  </si>
  <si>
    <t>вул.3 Воєнна від вул.Степової до вул.Майстерської</t>
  </si>
  <si>
    <t>вул.Нікольська ріг вул.Потьомкінської</t>
  </si>
  <si>
    <t>вул.2Набережна (виготовлення проектно-кошторисної документації та експертиза)</t>
  </si>
  <si>
    <t xml:space="preserve">капітальний ремонт штучних споруд </t>
  </si>
  <si>
    <t xml:space="preserve">Поточний та капітальний ремонти штучних споруд </t>
  </si>
  <si>
    <t xml:space="preserve">Капітальний ремонт транспортних кільцевих розв'язок </t>
  </si>
  <si>
    <t>інші об'єкти благоустрою міста</t>
  </si>
  <si>
    <t>Капітальний ремонт бульварної частини пр.Центральний від вул.Садової до пр.Богоявленський (виготовлення проектно-кошторисної документації та експертиза)</t>
  </si>
  <si>
    <t>Капітальний ремонт скверу ім.Аркаса (виготовлення проектно-кошторисної документації та експертиза)</t>
  </si>
  <si>
    <t>Капітальний ремонт скверу ім.Михайла Александрова (виготовлення проектно-кошторисної документації та експертиза)</t>
  </si>
  <si>
    <t>Капітальний ремонт скверу "Каскадний" (виготовлення проектно-кошторисної документації та експертиза)</t>
  </si>
  <si>
    <t>Капітальний ремонт скверу "Каштановий" (виготовлення проектно-кошторисної документації та експертиза)</t>
  </si>
  <si>
    <t>Капітальний ремонт скверу "Вітовський" (виготовлення проектно-кошторисної документації та експертиза)</t>
  </si>
  <si>
    <t>Капітальний ремонт скверу ім.В.І.Коренюгіна (виготовлення проектно-кошторисної документації та експертиза)</t>
  </si>
  <si>
    <t>міст через Вітовську балку по пр.Богоявленський</t>
  </si>
  <si>
    <t>штучна споруда через Вітовську балку по вул.Степова</t>
  </si>
  <si>
    <t>мостовий перехід через річку Інгул  (електричної частини)</t>
  </si>
  <si>
    <t xml:space="preserve"> пішохідний міст через річку Інгул (виготовлення проектно-кошторисної документації та експертиза)</t>
  </si>
  <si>
    <t>шляхопровід у мкр. Широка балка</t>
  </si>
  <si>
    <t>Південнобузький міст в м. Миколаїв через річку Південний Буг</t>
  </si>
  <si>
    <t>Ремонт мереж електропостачання</t>
  </si>
  <si>
    <t>пр.Богоявленський,289</t>
  </si>
  <si>
    <t>пр.Богоявленський, 287</t>
  </si>
  <si>
    <t>вул.Айвазовського, 6</t>
  </si>
  <si>
    <t>вул.Київська, 2</t>
  </si>
  <si>
    <t>вул.Карпенко, 2/1 (4,5,6п.)</t>
  </si>
  <si>
    <t>вул. Озерна, 12</t>
  </si>
  <si>
    <t>пр.Героїв України, 4</t>
  </si>
  <si>
    <t xml:space="preserve">Ремонт мереж зовнішнього освітлення </t>
  </si>
  <si>
    <t>інші об'єкти</t>
  </si>
  <si>
    <t>вул.Остапа Вишні від вул.Янтарна до вул.Станіславська</t>
  </si>
  <si>
    <t>вул.Новозаводська, 5 вздовж привокзальної площі</t>
  </si>
  <si>
    <t>вул.Залізнична</t>
  </si>
  <si>
    <t>пр.Богоявленський від вул.Погранична до вул.Кузнецька</t>
  </si>
  <si>
    <t>вул.Троїцька</t>
  </si>
  <si>
    <t xml:space="preserve">Ремонт приладів обліку тепла </t>
  </si>
  <si>
    <t>вул.Архітектора Старова, 4-Д</t>
  </si>
  <si>
    <t>пр.Богоявленський, 41-А</t>
  </si>
  <si>
    <t>пр.Богоявленський, 41</t>
  </si>
  <si>
    <t>вул.Театральна, 35-А</t>
  </si>
  <si>
    <t>вул.Херсонське шосе, 96</t>
  </si>
  <si>
    <t>вул.Херсонське шосе, 94</t>
  </si>
  <si>
    <t>вул.Херсонське шосе, 92</t>
  </si>
  <si>
    <t>вул.Космонавтів, 67</t>
  </si>
  <si>
    <t>пр.Миру, 25-А</t>
  </si>
  <si>
    <t>пр.Миру, 25</t>
  </si>
  <si>
    <t>вул.Обсерваторна, 1 к.9</t>
  </si>
  <si>
    <t>Ремонт електричних мереж житлових будинків ОСББ</t>
  </si>
  <si>
    <t>Ремонт електричних мереж житлових будинків ОСББ (вул.8 Березня, 12)</t>
  </si>
  <si>
    <t>Капітальний ремонт ліфтів та післяекспертний капітальний ремонт ліфтів</t>
  </si>
  <si>
    <t>інші ліфти у житлових будинках міста</t>
  </si>
  <si>
    <t>пр.Героїв України 15А(1,2,3,4)-ОСББ</t>
  </si>
  <si>
    <t xml:space="preserve"> вул.3 Слобідська, 49</t>
  </si>
  <si>
    <t>вул.Г.Петрової, 3</t>
  </si>
  <si>
    <t>пр.Центральний, 157</t>
  </si>
  <si>
    <t>вул.Океанівська, 32-а(4)</t>
  </si>
  <si>
    <t xml:space="preserve">Капітальний ремонт ліфтів та післяекспертний капітальний ремонт ліфтів </t>
  </si>
  <si>
    <t>Капітальний ремонт мереж енергозабезпечення</t>
  </si>
  <si>
    <t>Капітальний ремонт мереж енергозабезпечення (вул.Шосейна, 58)</t>
  </si>
  <si>
    <t>вул.Шосейна, 58)</t>
  </si>
  <si>
    <t>Ремонт мереж водопостачання та водовідведення, опалення житлових будинків  ОСББ</t>
  </si>
  <si>
    <t>пр.Героїв України, 15-А</t>
  </si>
  <si>
    <t>пров.Парусний, 11-А</t>
  </si>
  <si>
    <t>вул.Робоча, 1</t>
  </si>
  <si>
    <t>вул.Шосейна, 10</t>
  </si>
  <si>
    <t>вул.Шосейна, 14</t>
  </si>
  <si>
    <t>пров.Парусний 9-Б</t>
  </si>
  <si>
    <t>пр.Героїв України, 13-В</t>
  </si>
  <si>
    <t>Капітальний ремонт системи водопостачання та водовідведення</t>
  </si>
  <si>
    <t>вул.Чкалова, 86</t>
  </si>
  <si>
    <t>вул.Колодязна, 6</t>
  </si>
  <si>
    <t>капітальний ремонт будинку</t>
  </si>
  <si>
    <t>Загальнобудівельні роботи</t>
  </si>
  <si>
    <t>капітальний ремонт будинку вул.Шосейна, 4</t>
  </si>
  <si>
    <t>капітальний ремонт будинку вул.Погранична, 69</t>
  </si>
  <si>
    <t>капітальний ремонт будинку вул.Потьомкінська,28</t>
  </si>
  <si>
    <t>капітальний ремонт перекриття</t>
  </si>
  <si>
    <t>капітальний ремонт перекриття вул.Г.Гонгадзе, 30</t>
  </si>
  <si>
    <t>капітальний ремонт перекриття вул.Спаська, 62</t>
  </si>
  <si>
    <t>Капітальний ремонт покрівель житлових будинків ОСББ</t>
  </si>
  <si>
    <t>Капітальний ремонти покрівель житлових будинків ОСББ</t>
  </si>
  <si>
    <t>пр.Центральний,8а</t>
  </si>
  <si>
    <t>пр.Центральний, 6</t>
  </si>
  <si>
    <t>вул.Архітектора Старова, 10г</t>
  </si>
  <si>
    <t>пр.Героїв України, 15</t>
  </si>
  <si>
    <t>вул.Шевченка, 16</t>
  </si>
  <si>
    <t xml:space="preserve"> вул.Архітектора Старова, 10а</t>
  </si>
  <si>
    <t>пр.Богоявленський, 14а</t>
  </si>
  <si>
    <t>пр.Богоявленський, 16а</t>
  </si>
  <si>
    <t>вул.Південна, 54</t>
  </si>
  <si>
    <t>вул.Крилова, 44-а</t>
  </si>
  <si>
    <t>вул.Г.Петрової, 6а</t>
  </si>
  <si>
    <t>вул.Крилова, 18</t>
  </si>
  <si>
    <t>вул.Крилова, 14-а</t>
  </si>
  <si>
    <t xml:space="preserve"> вул.3 Слобідська, 54-а</t>
  </si>
  <si>
    <t>вул.В.Морська, 21</t>
  </si>
  <si>
    <t>вул.Тернівська розвилка,6</t>
  </si>
  <si>
    <t xml:space="preserve">Капітальний ремонт покрівель житлового фонду </t>
  </si>
  <si>
    <t xml:space="preserve">Капітальний ремонти покрівель житлового фонду </t>
  </si>
  <si>
    <t>пров.Корабелів, 11</t>
  </si>
  <si>
    <t>вул.Океанівська, 40-а</t>
  </si>
  <si>
    <t>вул.Олеся Бердника, 26 ОСББ</t>
  </si>
  <si>
    <t>вул.Погранична, 246-б</t>
  </si>
  <si>
    <t>вул.Південна, 52</t>
  </si>
  <si>
    <t>вул.Бузніка, 4</t>
  </si>
  <si>
    <t>вул.Шосейна, 1-ОСББ</t>
  </si>
  <si>
    <t xml:space="preserve"> вул.Заводська, 1/1</t>
  </si>
  <si>
    <t>вул.Заводська, 2Г</t>
  </si>
  <si>
    <t>пр.Центральний, 21</t>
  </si>
  <si>
    <t>вул.Архітектора Старова, 6-б</t>
  </si>
  <si>
    <t>пр.Героїв України, 13г</t>
  </si>
  <si>
    <t>вул.Безіменна, 97</t>
  </si>
  <si>
    <t>вул.Корабелів, 20/3-ОСББ</t>
  </si>
  <si>
    <t>вул.Терасна, 3</t>
  </si>
  <si>
    <t>пр.Героїв України, 105 ОСББ</t>
  </si>
  <si>
    <t>вул.Океанівська, 62а-ОСББ</t>
  </si>
  <si>
    <t>вул.Чкалова, 99</t>
  </si>
  <si>
    <t>ТОВ "МИКОЛАЇВАВТОДОР"</t>
  </si>
  <si>
    <t>Інші завершальні будівельні роботи</t>
  </si>
  <si>
    <t>Капітальний ремонт внутрішньоквартального проїзду вздовж будинків по вул.Архітектора Старова 8а,8б,4в в м. Миколаєві</t>
  </si>
  <si>
    <t>вул.Архітектора Старова 8а,8б,4в в м. Миколаєві</t>
  </si>
  <si>
    <t>ТОВ "Проект-Комплект Строй"</t>
  </si>
  <si>
    <t>Архітектурні,інженерні та планувальні послуги(Коригування проектно-кошторисної документації по об'єкту)</t>
  </si>
  <si>
    <t>Капітальний ремонт внутрішньоквартального проїзду вздовж будинків по вул.Архітектора Старова 8а,8б,4в в м.Миколаєві. Коригування ПКД</t>
  </si>
  <si>
    <t>ТОВ "ЦЕНТРЛІФТ"</t>
  </si>
  <si>
    <t>Капітальний ремонт ліфтів житлового будинку по вул.3 Слобідській, 56 (під'їзди №1,2,3,4,5) у м. Миколаєві (ОСББ "Здоров'я")</t>
  </si>
  <si>
    <t xml:space="preserve"> вул.3 Слобідська, 56 (під'їзди №1,2,3,4,5) у м. Миколаєві </t>
  </si>
  <si>
    <t>ТОВ "ТД"ВІЛЛА БУД"</t>
  </si>
  <si>
    <t>Капітальний ремонт м'якої покрівлі житлового будинку по вул.12 Поздовжня,5 у м. Миколаєві</t>
  </si>
  <si>
    <t>вул.12 Поздовжня,5 у м. Миколаєві</t>
  </si>
  <si>
    <t>Департамент житлово-комунального господарства Миколаївської міської ради</t>
  </si>
  <si>
    <t>Реконструкція, в т.ч. проектно-вишукувальні роботи та експертиза</t>
  </si>
  <si>
    <t xml:space="preserve">Реконструкція історико - культурного простору </t>
  </si>
  <si>
    <t>уздовж стіни ДП "Миколаївський суднобудівний завод" по вул. Набережна в м. Миколаєві</t>
  </si>
  <si>
    <t>Нове будівництво, в т.ч. проектно-вишукувальні роботи та експертиза</t>
  </si>
  <si>
    <t xml:space="preserve">Нове будівництво вело доріжки </t>
  </si>
  <si>
    <t>по пр. Богоявленському від Широкобальського шляхопроводу до вул. Гагаріна в м. Миколаєві</t>
  </si>
  <si>
    <t xml:space="preserve">Нове будівництво підпірної стінки та бун, будівництво набережної для запобігання розмиванню, в т.ч. проектно-вишукувальні роботи та експертиза </t>
  </si>
  <si>
    <t>Укріплення берегової частини мікрорайону Намив шляхом будівництва набережної для запобігання розмиванню (Нове будівництво підпірної стінки та бун)</t>
  </si>
  <si>
    <t>берегова частина мікрорайону Намив в м. Миколаєві</t>
  </si>
  <si>
    <t>ТОВ АБК "ЗАВТРА"</t>
  </si>
  <si>
    <t xml:space="preserve">Реконструкція паркувального кармана </t>
  </si>
  <si>
    <t>біля будівлі по вул. 9 Поздовжній, 10-А у м. Миколаєві</t>
  </si>
  <si>
    <t xml:space="preserve">Нове будівництво  центру надання адміністративних послуг </t>
  </si>
  <si>
    <t xml:space="preserve"> м. Миколаїв</t>
  </si>
  <si>
    <t>ТОВ "ЕСГ-Україна"</t>
  </si>
  <si>
    <t xml:space="preserve">Реконструкція існуючого футбольного поля Центрального міського стадіону </t>
  </si>
  <si>
    <t>вул. Спортивна, 1/1 в м. Миколаєві</t>
  </si>
  <si>
    <t xml:space="preserve">Нове будівництво сімейної амбулаторії № 5 комунального некомерційного підприємства Центру первинної медико - санітарної допомоги № 4 м. Миколаєва </t>
  </si>
  <si>
    <t>мкр. Матвіївка, вул. Лісова, біля будинку №5</t>
  </si>
  <si>
    <t xml:space="preserve">Реконструкція будівлі ДНЗ № 67 </t>
  </si>
  <si>
    <t>просп. Миру, 7/1 у м. Миколаєві</t>
  </si>
  <si>
    <t>ТОВ "ПІВДЕНЬБУД-МИКОЛАЇВ ЛТД"</t>
  </si>
  <si>
    <t xml:space="preserve">Реконструкція покрівлі ЗОШ № 59 </t>
  </si>
  <si>
    <t>вул. Адміральська, 24 у м. Миколаєві</t>
  </si>
  <si>
    <t>Прибудова (нове будівництво) Коригування, в т.ч. проектно-вишукувальні роботи та експертиза</t>
  </si>
  <si>
    <t>Прибудова  ЗОШ №22 по вул.Робочій,8 в м. Миколаєві (Нове будівництво) Коригування, у т.ч. проектно-вишукувальні роботи та експертиза</t>
  </si>
  <si>
    <t xml:space="preserve">вул.Робоча, 8 в м. Миколаєві </t>
  </si>
  <si>
    <t>Нове будівництво котельні ЗОШ №29</t>
  </si>
  <si>
    <t xml:space="preserve"> вул. Ватутіна, 124 у м. Миколаєві</t>
  </si>
  <si>
    <t xml:space="preserve">Нове будівництво каналізації </t>
  </si>
  <si>
    <t>територія житлового фонду приватного сектору у мікрорайоні Ялти у м. Миколаєві</t>
  </si>
  <si>
    <t>ТОВ "ВІК ТЕХНОЛОГІЇ"</t>
  </si>
  <si>
    <t xml:space="preserve">Нове будівництво мереж каналізації </t>
  </si>
  <si>
    <t>по вул. Чкалова від буд. 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</t>
  </si>
  <si>
    <t xml:space="preserve">Капітальний ремонт, в т.ч. проектно-вишукувальні роботи та експертиза  </t>
  </si>
  <si>
    <t xml:space="preserve">Капітальний ремонт берегової зони мкр. Намив </t>
  </si>
  <si>
    <t>від вул. Лазурна, 52 до вул. Лазурна, 40 у м. Миколаєві</t>
  </si>
  <si>
    <t>ТОВ "Промбуд"</t>
  </si>
  <si>
    <t>Капітальний ремонт нежитлових приміщень</t>
  </si>
  <si>
    <t>пр. Центральний, 135 у м. Миколаєві</t>
  </si>
  <si>
    <t>Капітальний ремонт системи опалення та покрівлі з утепленням фасаду будівлі СК "Надія" (СДЮСШОР №4)</t>
  </si>
  <si>
    <t>вул. Генерала Карпенка, 40А у м. Миколаєві</t>
  </si>
  <si>
    <t xml:space="preserve">Капітальний ремонт будівлі  СК "Надія" (СДЮШОР № 4) </t>
  </si>
  <si>
    <t>вул. Генерала Карпенка 40а, у м. Миколаєві</t>
  </si>
  <si>
    <t>ПГО "Центр ВПІ АТО "Літопис"</t>
  </si>
  <si>
    <t xml:space="preserve">Капітальний ремонт будівлі для розміщення КУ ММР "Міський центр підтримки внутрішньо переміщених осіб та ветеранів АТО" </t>
  </si>
  <si>
    <t>пров. Кобера, 13А/8 у м. Миколаєві</t>
  </si>
  <si>
    <t>ТОВ "БК "БУДРЕМ-КОНСТРУКЦІЯ"</t>
  </si>
  <si>
    <t xml:space="preserve">Капітальний ремонт системи автоматичної пожежної сигналізації та оповіщення про пожежу будинку творчості дітей та юнацтва Заводського району </t>
  </si>
  <si>
    <t>вул. Корабелів, 18 у м. Миколаєві</t>
  </si>
  <si>
    <t xml:space="preserve">Капітальний ремонт спортивних залів ЗОШ №53 </t>
  </si>
  <si>
    <t>вул. Потьомкінська,154  у м. Миколаєві</t>
  </si>
  <si>
    <t>Капітальний ремонт футбольного поля зі штучним покриттям ЗОШ №48</t>
  </si>
  <si>
    <t>вул. Генерала Попеля,164 у м. Миколаєві</t>
  </si>
  <si>
    <t>Капітальний ремонт системи автоматичної пожежної сигналізації та оповіщення про пожежу ЗОШ №53</t>
  </si>
  <si>
    <t>вул. Потьомкінська, 154 у м. Миколаєві</t>
  </si>
  <si>
    <t>ТОВ "Голден-Буд"</t>
  </si>
  <si>
    <t>Капітальний ремонт системи автоматичної пожежної сигналізації та оповіщення про пожежу ЗОШ № 6</t>
  </si>
  <si>
    <t xml:space="preserve"> вул. Курортна, 2А у м. Миколаєві</t>
  </si>
  <si>
    <t>ТОВ "НІКОВІТА"</t>
  </si>
  <si>
    <t>Капітальний ремонт системи автоматичної пожежної сигналізації та оповіщення про пожежу ЗОШ № 52</t>
  </si>
  <si>
    <t>вул. Крилова, 42 у м. Миколаєві</t>
  </si>
  <si>
    <t xml:space="preserve">Капітальний ремонт будівлі ЗОШ № 32 </t>
  </si>
  <si>
    <t>вул. Гайдара,1 у м. Миколаєві</t>
  </si>
  <si>
    <t xml:space="preserve">Капітальний ремонт спортивного майданчику  ЗОШ № 53 </t>
  </si>
  <si>
    <t xml:space="preserve"> вул. Потьомкінська, 154 у м. Миколаєві </t>
  </si>
  <si>
    <t xml:space="preserve">Капітальний ремонт (коригування), в т.ч. проектно-вишукувальні роботи та експертиза  </t>
  </si>
  <si>
    <t>Капітальний ремонт спортивного майданчику ЗОШ №12 (коригування)</t>
  </si>
  <si>
    <t>вул. 1 Екіпажна,2  у м. Миколаєві</t>
  </si>
  <si>
    <t xml:space="preserve">Капітальний ремонт будівлі ЗОШ №15 </t>
  </si>
  <si>
    <t>вул. Потьомкінська, 22А у м. Миколаєві</t>
  </si>
  <si>
    <t xml:space="preserve">Капітальний ремонт будівлі ЗОШ №24 </t>
  </si>
  <si>
    <t>вул. Лісова, 1 у м. Миколаєві</t>
  </si>
  <si>
    <t>Капітальний ремонт будівлі ЗОШ №51</t>
  </si>
  <si>
    <t>пров. Парусний, 5 у м. Миколаєві</t>
  </si>
  <si>
    <t>ТОВ "ОХРАНА"</t>
  </si>
  <si>
    <t xml:space="preserve">Капітальний ремонт системи автоматичної пожежної  сигналізації та оповіщення про пожежу ДНЗ №12  </t>
  </si>
  <si>
    <t xml:space="preserve">вул. Лазурна, 22 у м. Миколаєві </t>
  </si>
  <si>
    <t>Капітальний ремонт системи автоматичної пожежної сигналізації та оповіщення про пожежу ДНЗ №117</t>
  </si>
  <si>
    <t>вул. Фрунзе, 19  у м. Миколаєві</t>
  </si>
  <si>
    <t xml:space="preserve">Капітальний ремонт будівлі ДНЗ №60 </t>
  </si>
  <si>
    <t>вул. Театральна, 25/1 у м. Миколаєві</t>
  </si>
  <si>
    <t xml:space="preserve">Капітальний ремонт будівлі ДНЗ №75 </t>
  </si>
  <si>
    <t>вул. 3 Лінія, 17 у м. Миколаєві</t>
  </si>
  <si>
    <t>Управління капітального будівництва Миколаївської міської ради</t>
  </si>
  <si>
    <t>Будівництво майданчику для вигулу собак у Центральному районі м. Миколаїв</t>
  </si>
  <si>
    <t>Капітальний ремонт сквер "Чумацький"  у Центральному районі м. Миколаїв</t>
  </si>
  <si>
    <t>Сквер біля готелю «Миколаїв»  у Центральному районі м. Миколаїв</t>
  </si>
  <si>
    <t>Капітальний ремонт Кутоку відпочинку «Лебеді»  у Центральному районі м. Миколаїв</t>
  </si>
  <si>
    <t>Капітальний ремонт Сквер «Горобиновий» у Центральному районі м. Миколаїв</t>
  </si>
  <si>
    <t>Разом</t>
  </si>
  <si>
    <t>Збереження та утримання на належному рівні зеленої зони населеного пункту та поліпшення його екологічних умов (громадський бюджет)</t>
  </si>
  <si>
    <t xml:space="preserve">Капітальний ремонт зупинки громадського транспорту </t>
  </si>
  <si>
    <t>"Капітальний ремонт  ЗГТ "Кінцева" у мкр. Північний м. Миколаєва"</t>
  </si>
  <si>
    <t>Капітальний ремонт зупинки громадського транспорту в Центральному районі м. Миколаїв вул.2-Екіпажна в районі буд.№2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</si>
  <si>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(тролейбусна зупинка)</t>
  </si>
  <si>
    <t>Капітальний ремонт зупинки громадського транспорту в Центральному районі м. Миколаїв вул. Потьомкінська в районі будинку №24</t>
  </si>
  <si>
    <t>Капітальний ремонт зупинки громадського транспорту в Центральному районі м. Миколаїв по вул. Пушкінській в районі будинку №39</t>
  </si>
  <si>
    <t>Капітальний ремонт зупинки громадського транспорту в Центральному районі м. Миколаїв по вул. Пушкінській в районі будинку №12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</si>
  <si>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(трамвайна зупинка</t>
  </si>
  <si>
    <t>Капітальний ремонт</t>
  </si>
  <si>
    <t>технагляд</t>
  </si>
  <si>
    <t>авторський нагляд</t>
  </si>
  <si>
    <t>експертиза ПКД</t>
  </si>
  <si>
    <t>проектно-кошторисна документація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</si>
  <si>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</si>
  <si>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асфальтового покриття прибудинкової території та внутрішньоквартального проїзду між буд. № 95 та буд. № 101 по проспекту Героїв України у Центральному районі м. Миколаєва</t>
  </si>
  <si>
    <t>Капітальний ремонт спортивного та дитячого майданчика по проспекту Героїв України, буд. № 22, у Центральному районі м. Миколаєва</t>
  </si>
  <si>
    <t>Капітальний ремонт дороги приватного сектору по вул. 6 Воєнна   від вул. 1 Екіпажна до вул. Котельна у Центральному районі м. Миколаєва</t>
  </si>
  <si>
    <t xml:space="preserve"> "Капітальний ремонт дорожнього покриття приватного сектору по вул. Врожайна від вул. Очаківська  до пров. Очаківський у Центральному районі м. Миколаєва"</t>
  </si>
  <si>
    <t>Капітальний ремонт дорожнього покриття приватного сектору по вул. Новоодеська у Центральному районі м. Миколаєва</t>
  </si>
  <si>
    <t>Капітальний ремонт дорожнього покриття приватного сектору по вул. Чуйкова у Центральному районі м. Миколаєва</t>
  </si>
  <si>
    <t>Капітальний ремонт дорожнього покриття приватного сектору по вул. Колгоспна у Центральному районі м. Миколаєва</t>
  </si>
  <si>
    <t>"Капітальний ремонт дорожнього покриття внутрішньоквартального проїзду вздовж будинків № 62 по вул. Чкалова у Центральному районі м. Миколаєва"(сертифікат)</t>
  </si>
  <si>
    <t>"Капітальний ремонт дорожнього покриття внутрішньоквартального проїзду по вул.Чкалова, 78 / Садовая, 18   у Центральному районі м. Миколаєва"</t>
  </si>
  <si>
    <t>оплата сертифікатів згідно ПКМУ від 13.04.11 №461</t>
  </si>
  <si>
    <t>"Капітальний ремонт дорожнього покриття внутрішньоквартального проїзду вздовж будинку № 94  по проспекту Центральному  у Центральному районі м. Миколаєва"</t>
  </si>
  <si>
    <t>"Капітальний ремонт дорожнього покриття внутрішньоквартального проїзду вздовж будинку № 5 по вул. Потьомкінська у Центральному районі м. Миколаєва"</t>
  </si>
  <si>
    <t>ТОВДориндустрія                               (41663288)</t>
  </si>
  <si>
    <t>"Капітальний ремонт дорожнього покриття внутрішньоквартального проїзду вздовж будинку № 16 по вул. Шевченка у Центральному районі м. Миколаєва"</t>
  </si>
  <si>
    <t>"Капітальний ремонт дорожнього покриття внутрішньоквартального проїзду вздовж будинку № 21 по вул. Адміральська  у Центральному районі м. Миколаєва"</t>
  </si>
  <si>
    <t>"Капітальний ремонт дорожнього покриття внутрішньоквартального проїзду вздовж будинку № 2 по вул. Декабристів  у Центральному районі м. Миколаєва"</t>
  </si>
  <si>
    <t>"Капітальний ремонт дорожнього покриття внутрішньоквартального проїзду вздовж будинків № 116, 118 по вул. Чкалова у Центральному районі м. Миколаєва"</t>
  </si>
  <si>
    <t>проектно-кошторисна документація, експертиза</t>
  </si>
  <si>
    <t>"Капітальний ремонт дорожнього покриття внутрішньоквартального проїзду вздовж будинку № 152 по пр. Центральний у Центральному районі м. Миколаєва"</t>
  </si>
  <si>
    <t>"Капітальний ремонт дорожнього покриття внутрішньоквартального проїзду вздовж будинків №3,3-А по вул. Соборна та будинку  № 65 по вул. Велика Морська у Центральному районі м. Миколаєва"</t>
  </si>
  <si>
    <t>"Капітальний ремонт дорожнього покриття внутрішньоквартального проїзду вздовж будинків № 100а по вул. Чкалова у Центральному районі м. Миколаєва"</t>
  </si>
  <si>
    <t>Адміністрація Центрального району Миколаївської міської ради</t>
  </si>
  <si>
    <t>КП ММР "Капітальне будівництво міста Миколаєва"</t>
  </si>
  <si>
    <t>Реконструкція</t>
  </si>
  <si>
    <t>Міська система централізованого оповіщення про загрозу або виникнення НС</t>
  </si>
  <si>
    <t>м.Миколаїв</t>
  </si>
  <si>
    <t>Управління з питань НС та ЦЗН Миколаївської міської ради</t>
  </si>
  <si>
    <t>Разом по спеціальному фонду:</t>
  </si>
  <si>
    <t>Е.з.філ.ДП"Укрдержбудексп.у м.Мик." 15-0002-18 від 30.03.2018р.; ТОВ "АГРОФОН-ПРОЕКТ"; ФОП Мовенко С.М.</t>
  </si>
  <si>
    <t>Капітальний ремонт фасадів з утепленням</t>
  </si>
  <si>
    <t>КЗ ММР ЦПМСД №4 м. Миколаєва Миколаївської області за адресою: вул. Адміральська, 6 м. Миколаїв, Миколаївської області</t>
  </si>
  <si>
    <t xml:space="preserve">м. Миколаїв, вул. Адміральська, 6 </t>
  </si>
  <si>
    <t>ФОП Канівченко В.Г.</t>
  </si>
  <si>
    <t>Капітальний ремонт з термомодернізацією</t>
  </si>
  <si>
    <t>загальноосвітня школа І-ІІІ ст. №1 О.Ольжича, вул. Айвазовського, 8, м. Миколаїв</t>
  </si>
  <si>
    <t xml:space="preserve"> м. Миколаїв, вул. Айвазовського , 8</t>
  </si>
  <si>
    <t xml:space="preserve">ФОП Павлов П.А. Е.з.філ.ДП"Укрдержбудексп.у м.Мик." 15-0468-18(15-0751-17)в.21.11.2018;                               ФОП Мовенко С.Н                                  </t>
  </si>
  <si>
    <t>загальноосвітня школа І-ІІІ ст. №42, вул. Електронна,73, м. Миколаїв</t>
  </si>
  <si>
    <t>м. Миколаїв, вул. Електронна,73</t>
  </si>
  <si>
    <t>ТОВ"Солар Сервіс"ФОП Кармазін, ФОП Королюк М.А.</t>
  </si>
  <si>
    <t>Капітальний ремонт з вуличного освітлення</t>
  </si>
  <si>
    <t>"Громадський бюджет" Освітлення центральної вулиці Райдужна</t>
  </si>
  <si>
    <t>м. Миколаїв, вул.Райдужна</t>
  </si>
  <si>
    <t xml:space="preserve"> Капітальний ремонт системи опалення, вентиляції та кондиціонування </t>
  </si>
  <si>
    <t>концерт-хол "Юність", пр. Богоявленський, 39-А</t>
  </si>
  <si>
    <t>м. Миколаїв, пр. Богоявленський, 39-А</t>
  </si>
  <si>
    <t>Капітальний ремонт в частині заміни вікон</t>
  </si>
  <si>
    <t>загальноосвітня школа І-ІІІ ст. № 17, вул. Крилова, 12/6, м. Миколаїв</t>
  </si>
  <si>
    <t xml:space="preserve"> м. Миколаїв, вул. Крилова, 12/6</t>
  </si>
  <si>
    <t xml:space="preserve">Капітальний ремонт в частині заміни вікон </t>
  </si>
  <si>
    <t>ТОВ "В.С. ПРОЕКТ"</t>
  </si>
  <si>
    <t xml:space="preserve">Капітальний ремонт з енергомодернізації житлового будинку                                                         </t>
  </si>
  <si>
    <t xml:space="preserve"> по пр.Миру,4, в т.ч. ПКД та експертиза</t>
  </si>
  <si>
    <t>м. Миколаїв, пр.Миру,4</t>
  </si>
  <si>
    <t xml:space="preserve">Капітальні ремонти з енергомодернізації житлового будинку                                                         </t>
  </si>
  <si>
    <t>ФОП Канівченко В.Г</t>
  </si>
  <si>
    <t>Капітальний ремонт в частині заміни вікон та вхідних дверей в під’їздах будинків</t>
  </si>
  <si>
    <t>вул. Олега Ольжича, 5в</t>
  </si>
  <si>
    <t>м. Миколаїв, вул. Олега Ольжича, 5в</t>
  </si>
  <si>
    <t>вул. Олега Ольжича, 5б   (крім 2 під'їзду)</t>
  </si>
  <si>
    <t>м. Миколаїв, вул. Олега Ольжича, 5б              (крім 2 під'їзду)</t>
  </si>
  <si>
    <t>вул. Олега Ольжича, 5а</t>
  </si>
  <si>
    <t>м. Миколаїв, вул. Олега Ольжича, 5а</t>
  </si>
  <si>
    <t>вул. Генерала Карпенка, 42</t>
  </si>
  <si>
    <t>м. Миколаїв, вул. Генерала Карпенка, 42</t>
  </si>
  <si>
    <t>ТОВ "АРХ ДИЗАЙН"</t>
  </si>
  <si>
    <t>вул. Глінки, 6</t>
  </si>
  <si>
    <t>м. Миколаїв, вул. Глінки, 6</t>
  </si>
  <si>
    <t>Експертний звіт від 20.12.2018 №1435-18/ПРОЕКСП                ТОВ "АРХ ДИЗАЙН"</t>
  </si>
  <si>
    <t>вул. Електрона, 61</t>
  </si>
  <si>
    <t>м. Миколаїв, вул. Електрона, 61</t>
  </si>
  <si>
    <t>Експертний звіт від 22.12.2018 №1456-18/ПРОЕКСП                 ТОВ "АРХ ДИЗАЙН"</t>
  </si>
  <si>
    <t>вул. Електрона, 56А</t>
  </si>
  <si>
    <t>м. Миколаїв, вул. Електрона, 56А</t>
  </si>
  <si>
    <t>Експертний звіт від 22.12.2018 №1454-18/ПРОЕКСП                 ТОВ "АРХ ДИЗАЙН"</t>
  </si>
  <si>
    <t xml:space="preserve"> вул. Космонавтів, 138Б</t>
  </si>
  <si>
    <t>м. Миколаїв,  вул. Космонавтів, 138Б</t>
  </si>
  <si>
    <t>Експертний звіт від 20.12.2018 №1439-18 ПРОЕКСП                        ФОП Канівченко В.Г</t>
  </si>
  <si>
    <t>вул. Океанівська, 50</t>
  </si>
  <si>
    <t>м. Миколаїв, вул. Океанівська, 50</t>
  </si>
  <si>
    <t>Експертний звіт від 22.12.2018 №1460-18/ПРОЕКСП                 ТОВ "АРХ ДИЗАЙН"</t>
  </si>
  <si>
    <t xml:space="preserve"> вул. Океанівська, 22</t>
  </si>
  <si>
    <t>м. Миколаїв,  вул. Океанівська, 22</t>
  </si>
  <si>
    <t>вул. Океанівська, 32В</t>
  </si>
  <si>
    <t>м. Миколаїв, вул. Океанівська, 32В</t>
  </si>
  <si>
    <t>Експертний звіт від 22.12.2018 №1461-18/ПРОЕКСП                    ТОВ "АРХ ДИЗАЙН"</t>
  </si>
  <si>
    <t xml:space="preserve"> вул. 5 Слобідська, 76</t>
  </si>
  <si>
    <t>м. Миколаїв,  вул. 5 Слобідська, 76</t>
  </si>
  <si>
    <t>Експертний звіт від 20.12.2018 №1442-18/ПРОЕКСП               ФОП Канівченко В.Г</t>
  </si>
  <si>
    <t>вул. Айвазовського, 5 А</t>
  </si>
  <si>
    <t>м. Миколаїв, вул. Айвазовського, 5 А</t>
  </si>
  <si>
    <t>Експертний звіт від 20.12ю.2018 №1440-18/ПРОЕКСП                  ФОП Канівченко В.Г</t>
  </si>
  <si>
    <t xml:space="preserve"> вул. Озерна, 19 А</t>
  </si>
  <si>
    <t>м. Миколаїв, вул. Озерна, 19 А</t>
  </si>
  <si>
    <t xml:space="preserve"> вул. Херсонське шосе, 30</t>
  </si>
  <si>
    <t>м. Миколаїв,  вул. Херсонське шосе, 30</t>
  </si>
  <si>
    <t>вул. Херсонське шосе, 38</t>
  </si>
  <si>
    <t>м. Миколаїв, вул. Херсонське шосе, 38</t>
  </si>
  <si>
    <t>вул. Космонавтів, 142 Б</t>
  </si>
  <si>
    <t>м. Миколаїв, вул. Космонавтів, 142 Б</t>
  </si>
  <si>
    <t xml:space="preserve"> вул. Космонавтів, 142 А</t>
  </si>
  <si>
    <t>м. Миколаїв, вул. Космонавтів, 142 А</t>
  </si>
  <si>
    <t>вул. Чайковського, 27</t>
  </si>
  <si>
    <t>м. Миколаїв, вул. Чайковського, 27</t>
  </si>
  <si>
    <t>Експертний звіт від 22.12.2018 №1451-18/ПРОЕКСП                ТОВ "АРХ ДИЗАЙН"</t>
  </si>
  <si>
    <t>вул. Київська, 6</t>
  </si>
  <si>
    <t>м. Миколаїв, вул. Київська, 6</t>
  </si>
  <si>
    <t>Експертний звіт від 20.12.2018 №1434-18/ПРОЕКСП               ФОП Канівченко В.Г</t>
  </si>
  <si>
    <t>вул. Лазурна, 30 А</t>
  </si>
  <si>
    <t>м. Миколаїв, вул. Лазурна, 30 А</t>
  </si>
  <si>
    <t>вул. Космонавтів, 58</t>
  </si>
  <si>
    <t>м. Миколаїв, вул. Космонавтів, 58</t>
  </si>
  <si>
    <t>Експертний звіт від 20.12.2018 № 1437-18/ПРОЕКСП                    ФОП Канівченко В.Г</t>
  </si>
  <si>
    <t xml:space="preserve"> вул. Океанівська, 38А</t>
  </si>
  <si>
    <t xml:space="preserve"> м. Миколаїв, вул. Океанівська, 38А</t>
  </si>
  <si>
    <t>вул. Олега Григор’єва, 10 Б</t>
  </si>
  <si>
    <t>м. Миколаїв, вул. Олега Григор’єва, 10 Б</t>
  </si>
  <si>
    <t>Експертний звіт від 20.12.2018 №1443-18/ПРОЕКСП                  ФОП Канівченко В.Г</t>
  </si>
  <si>
    <t>вул. Георгія Гонгадзе, 30</t>
  </si>
  <si>
    <t>м. Миколаїв, вул. Георгія Гонгадзе, 30</t>
  </si>
  <si>
    <t>вул. Космонавтів, 142 В</t>
  </si>
  <si>
    <t>м. Миколаїв, вул. Космонавтів, 142 В</t>
  </si>
  <si>
    <t>вул. Вінграновського, 41</t>
  </si>
  <si>
    <t>м. Миколаїв, вул. Вінграновського, 41</t>
  </si>
  <si>
    <t>вул. Південна, 31 Б</t>
  </si>
  <si>
    <t>м. Миколаїв, вул. Південна, 31 Б</t>
  </si>
  <si>
    <t xml:space="preserve"> вул. Велика Морська, 22</t>
  </si>
  <si>
    <t xml:space="preserve"> м. Миколаїв, вул. Велика Морська, 22</t>
  </si>
  <si>
    <t>Експертний звіт від 20.12.2018 №1433-18/ПРОЕКСП                ТОВ "АРХ ДИЗАЙН"</t>
  </si>
  <si>
    <t xml:space="preserve"> вул. Будівельників, 18</t>
  </si>
  <si>
    <t>м. Миколаїв,  вул. Будівельників, 18</t>
  </si>
  <si>
    <t>вул. Велика Морська, 7</t>
  </si>
  <si>
    <t>м. Миколаїв, вул. Велика Морська, 7</t>
  </si>
  <si>
    <t xml:space="preserve"> вул. Океанівська, 8</t>
  </si>
  <si>
    <t xml:space="preserve"> м. Миколаїв, вул. Океанівська, 8</t>
  </si>
  <si>
    <t>пр. Богоявленський, 293</t>
  </si>
  <si>
    <t>м. Миколаїв, пр. Богоявленський, 293</t>
  </si>
  <si>
    <t>Експертний звіт від 20.12.2018 №1438-18/ПРОЕКСП                ФОП Канівченко В.Г</t>
  </si>
  <si>
    <t xml:space="preserve"> вул. Лазурна, 18 А</t>
  </si>
  <si>
    <t>м. Миколаїв, вул. Лазурна, 18 А</t>
  </si>
  <si>
    <t>вул. Лазурна, 24 Б</t>
  </si>
  <si>
    <t>м. Миколаїв, вул. Лазурна, 24 Б</t>
  </si>
  <si>
    <t>вул. 4 Поздовжня, 87</t>
  </si>
  <si>
    <t>м. Миколаїв, вул. 4 Поздовжня, 87</t>
  </si>
  <si>
    <t>Експертний звіт від 22.12.2018 №1453-18/ПРОЕКС                    ТОВ "АРХ ДИЗАЙН"</t>
  </si>
  <si>
    <t>вул. Миколаївська, 36</t>
  </si>
  <si>
    <t>м. Миколаїв, вул. Миколаївська, 36</t>
  </si>
  <si>
    <t>вул. Миколаївська, 32</t>
  </si>
  <si>
    <t>м. Миколаїв, вул. Миколаївська, 32</t>
  </si>
  <si>
    <t xml:space="preserve"> пр. Богоявленський, 33</t>
  </si>
  <si>
    <t>м. Миколаїв,  пр. Богоявленський, 33</t>
  </si>
  <si>
    <t>вул. Будівельників, 18 А</t>
  </si>
  <si>
    <t>м. Миколаїв, вул. Будівельників, 18 А</t>
  </si>
  <si>
    <t>Експертний звіт від 22.12.2018 №1459-18/ПРОЕКСП                 ТОВ "АРХ ДИЗАЙН"</t>
  </si>
  <si>
    <t>вул. Космонавтів, 82</t>
  </si>
  <si>
    <t>м. Миколаїв, вул. Космонавтів, 82</t>
  </si>
  <si>
    <t>вул. Олійника, 3</t>
  </si>
  <si>
    <t>м. Миколаїв, вул. Олійника, 3</t>
  </si>
  <si>
    <t>пр. Богоявленський, 37</t>
  </si>
  <si>
    <t>м. Миколаїв, пр. Богоявленський, 37</t>
  </si>
  <si>
    <t xml:space="preserve"> вул. Лазурна, 24 А</t>
  </si>
  <si>
    <t>м. Миколаїв,  вул. Лазурна, 24 А</t>
  </si>
  <si>
    <t>вул. Лазурна, 24</t>
  </si>
  <si>
    <t>м. Миколаїв, вул. Лазурна, 24</t>
  </si>
  <si>
    <t xml:space="preserve"> вул. Космонавтів, 68 А</t>
  </si>
  <si>
    <t>м. Миколаїв,  вул. Космонавтів, 68 А</t>
  </si>
  <si>
    <t>вул. Генерала Карпенка, 51</t>
  </si>
  <si>
    <t>м. Миколаїв, вул. Генерала Карпенка, 51</t>
  </si>
  <si>
    <t>пр. Богоявленський, 55</t>
  </si>
  <si>
    <t>м. Миколаїв, пр. Богоявленський, 55</t>
  </si>
  <si>
    <t>вул. Миколаївська, 28</t>
  </si>
  <si>
    <t>м. Миколаїв, вул. Миколаївська, 28</t>
  </si>
  <si>
    <t>пр. Богоявленський, 39</t>
  </si>
  <si>
    <t>м. Миколаїв,пр. Богоявленський, 39</t>
  </si>
  <si>
    <t xml:space="preserve"> вул. Вінграновського, 43</t>
  </si>
  <si>
    <t>м. Миколаїв, вул. Вінграновського, 43</t>
  </si>
  <si>
    <t>вул. Райдужна, 30</t>
  </si>
  <si>
    <t>м. Миколаїв,вул. Райдужна, 30</t>
  </si>
  <si>
    <t>провул. Першотравневий, 63</t>
  </si>
  <si>
    <t>м. Миколаїв, провул. Першотравневий, 63</t>
  </si>
  <si>
    <t>вул. Генерала Карпенка, 9</t>
  </si>
  <si>
    <t>м. Миколаїв,вул. Генерала Карпенка, 9</t>
  </si>
  <si>
    <t>Експертний звіт від 22.12.2018 №1457-18/ПРОЕКСП                ТОВ "АРХ ДИЗАЙН"</t>
  </si>
  <si>
    <t>вул. Озерна, 15 В</t>
  </si>
  <si>
    <t>м. Миколаїв, вул. Озерна, 15 В</t>
  </si>
  <si>
    <t>Експертний звіт від 22.12.2018 №1452-18/ПРЕКСП                    ТОВ "АРХ ДИЗАЙН"</t>
  </si>
  <si>
    <t xml:space="preserve"> вул. Озерна, 15 Б</t>
  </si>
  <si>
    <t>м. Миколаїв,вул. Озерна, 15 Б</t>
  </si>
  <si>
    <t>Експертний звіт від 22.12.2018 №1455-18/ПРОЕКСП                ТОВ "АРХ ДИЗАЙН"</t>
  </si>
  <si>
    <t xml:space="preserve"> Проспект Героїв України, 75 В</t>
  </si>
  <si>
    <t>м. Миколаїв, Проспект Героїв України, 75 В</t>
  </si>
  <si>
    <t>вул. Дачна, 13 А</t>
  </si>
  <si>
    <t>м. Миколаїв,вул. Дачна, 13 А</t>
  </si>
  <si>
    <t>Експертний звіт від 20.12.2018 №1436-18/ПРОЕКСП               ФОП Канівченко В.Г</t>
  </si>
  <si>
    <t xml:space="preserve"> вул. Курортна, 3 Б</t>
  </si>
  <si>
    <t>м. Миколаїв, вул. Курортна, 3 Б</t>
  </si>
  <si>
    <t>вул. Терасна, 14</t>
  </si>
  <si>
    <t>м. Миколаїв,вул. Терасна, 14</t>
  </si>
  <si>
    <t xml:space="preserve"> вул. Погранична, 80 А</t>
  </si>
  <si>
    <t>м. Миколаїв,  вул. Погранична, 80 А</t>
  </si>
  <si>
    <t>Експертний звіт від 22.12.2018 №1458-18/ПОРЕКСП                 ТОВ "АРХ ДИЗАЙН"</t>
  </si>
  <si>
    <t>вул. Лазурна, 42</t>
  </si>
  <si>
    <t>м. Миколаїв, вул. Лазурна, 42</t>
  </si>
  <si>
    <t>Експертний звіт від 20.12.2018 № 1441-18/ПРОЕКСП                   ФОП Канівченко В.Г</t>
  </si>
  <si>
    <t>вул. Крилова, 54</t>
  </si>
  <si>
    <t>м. Миколаїв,вул. Крилова, 54</t>
  </si>
  <si>
    <t>вул. Космонавтів, 150</t>
  </si>
  <si>
    <t>м. Миколаїв,вул. Космонавтів, 150</t>
  </si>
  <si>
    <t>вул. Космонавтів, 148</t>
  </si>
  <si>
    <t>м. Миколаїв, вул. Космонавтів, 148</t>
  </si>
  <si>
    <t>вул. Чайковського, 25</t>
  </si>
  <si>
    <t>м. Миколаїв,вул. Чайковського, 25</t>
  </si>
  <si>
    <t>вул. Лазурна, 36</t>
  </si>
  <si>
    <t>м. Миколаїв,вул. Лазурна, 36</t>
  </si>
  <si>
    <t>Експертний звіт від 22.12.2018 №1462-18/ПРОЕКСП                ТОВ "АРХ ДИЗАЙН"</t>
  </si>
  <si>
    <t>вул. Крилова, 13</t>
  </si>
  <si>
    <t>м. Миколаїв, вул. Крилова, 13</t>
  </si>
  <si>
    <t xml:space="preserve"> вул. Новозаводська, 8</t>
  </si>
  <si>
    <t>м. Миколаїв,вул. Новозаводська, 8</t>
  </si>
  <si>
    <t>ФОП Канівченко В.Г., ФОП Ястреб Г.А.</t>
  </si>
  <si>
    <t>вул. Космонавтів, 59 а</t>
  </si>
  <si>
    <t>м. Миколаїв,вул. Космонавтів, 59 а</t>
  </si>
  <si>
    <t xml:space="preserve"> №0823-18/ПРОЕКСП від 20.08.2018 ТОВ "Проексп" ФОП Канівченко В.Г.,  ТОВ Голден-Буд
ФОП Ястреб Г.А.</t>
  </si>
  <si>
    <t>вул. Лазурна, 10 В</t>
  </si>
  <si>
    <t>м. Миколаїв, вул. Лазурна, 10 В</t>
  </si>
  <si>
    <t>ФОП Канівченко В.Г., ТОВ БК "Будремконструкція"</t>
  </si>
  <si>
    <t>вул. 295-ї Стрілецької Дивізії, 75-а</t>
  </si>
  <si>
    <t>м. Миколаїв, вул. 295-ї Стрілецької Дивізії, 75-а</t>
  </si>
  <si>
    <t>вул. Ольжича, 1в</t>
  </si>
  <si>
    <t>м. Миколаїв, вул. Ольжича, 1в</t>
  </si>
  <si>
    <t>вул. Ольжича, 1б</t>
  </si>
  <si>
    <t>м. Миколаїв, вул. Ольжича, 1б</t>
  </si>
  <si>
    <t>вул. Ольжича, 1а</t>
  </si>
  <si>
    <t>м. Миколаїв,вул. Ольжича, 1а</t>
  </si>
  <si>
    <t>№1031-18/ПРОЕКСП від 27.09.2018 ТОВ "Проексп" ФОП Канівченко В.Г.,  ТОВ Голден-Буд</t>
  </si>
  <si>
    <t>вул. Галини Петрової, 18</t>
  </si>
  <si>
    <t>м. Миколаїв, вул. Галини Петрової, 18</t>
  </si>
  <si>
    <t>№1032-18/ПРОЕКСП від 27.09.2018 ТОВ "Проексп" ФОП Канівченко В.Г.,  ТОВ Голден-Буд</t>
  </si>
  <si>
    <t>вул. Лазурна, 28</t>
  </si>
  <si>
    <t>м. Миколаїв,вул. Лазурна, 28</t>
  </si>
  <si>
    <t>№0813-18/ПРОЕКСП від 20.08.2018 ТОВ "Проексп" ФОП Канівченко В.Г., ТОВ Голден-Буд</t>
  </si>
  <si>
    <t>вул. Генерала Карпенка, 2/1</t>
  </si>
  <si>
    <t>м. Миколаїв,вул. Генерала Карпенка, 2/1</t>
  </si>
  <si>
    <t>ФОП Канівченко В.Г.,  ТОВ Голден-Буд</t>
  </si>
  <si>
    <t>вул. Київська, 4</t>
  </si>
  <si>
    <t>м. Миколаїв, вул. Київська, 4</t>
  </si>
  <si>
    <t>№0808-18/ПРОЕКСП від 20.08.2018 ТОВ "Проексп"  ФОП Канівченко В.Г.,  ТОВ Голден-Буд</t>
  </si>
  <si>
    <t>вул. Крилова, 50 А</t>
  </si>
  <si>
    <t>м. Миколаїв,вул. Крилова, 50 А</t>
  </si>
  <si>
    <t>№0811-18/ПРОЕКСП від 20.08.2018 ТОВ "Проексп" ФОП Канівченко В.Г.,  ТОВ Голден-Буд</t>
  </si>
  <si>
    <t>№0822-18/ПРОЕКСП від 20.08.2018 ТОВ "Проексп" ФОП Канівченко В.Г., ТОВ Голден -Буд</t>
  </si>
  <si>
    <t>вул. Крилова, 48</t>
  </si>
  <si>
    <t>м. Миколаїв, вул. Крилова, 48</t>
  </si>
  <si>
    <t>№0817-18/ПРОЕКСП від 20.08.2018 ТОВ "Проексп" ФОП Канівченко В.Г., ТОВ БК "Будремконструкція"</t>
  </si>
  <si>
    <t>вул. Молодогвардійська, 28 А</t>
  </si>
  <si>
    <t>м. Миколаїв, вул. Молодогвардійська, 28 А</t>
  </si>
  <si>
    <t>№0828-18/ПРОЕКСП від 20.08.2018                                   ТОВ "Проексп"                             ФОП Канівченко В.Г.,              ТОВ БК "Будремконструкція"</t>
  </si>
  <si>
    <t>провул. Полярний, 2 В</t>
  </si>
  <si>
    <t>м. Миколаїв, провул. Полярний, 2 В</t>
  </si>
  <si>
    <t>№0810-18/ПРОЕКСП від 20.08.2018 ТОВ "Проексп" ФОП Канівченко В.Г., ТОВ БК "Будремконструкція"</t>
  </si>
  <si>
    <t>вул. Знаменська, 39</t>
  </si>
  <si>
    <t>м. Миколаїв, вул. Знаменська, 39</t>
  </si>
  <si>
    <t>№0821-18/ПРОЕКСП від 20.08.2018 ТОВ "Проексп" ФОП Канівченко В.Г.</t>
  </si>
  <si>
    <t>вул. Вокзальна, 59</t>
  </si>
  <si>
    <t>м. Миколаїв, вул. Вокзальна, 59</t>
  </si>
  <si>
    <t>№0818-18/ПРОЕКСП від 20.08.2018                                          ТОВ "Проексп"                         ФОП Канівченко В.Г.,                   ТОВ БК "Будремконструкція"</t>
  </si>
  <si>
    <t>вул. Нагірна, 11</t>
  </si>
  <si>
    <t>м. Миколаїв, вул. Нагірна, 11</t>
  </si>
  <si>
    <t>№0827-18/ПРОЕКСП від 20.08.2018                                           ТОВ "Проексп"                              ФОП Канівченко В.Г.,                  ФОП Ястреб Г.А.</t>
  </si>
  <si>
    <t>вул. Космонавтів, 146 В</t>
  </si>
  <si>
    <t>м. Миколаїв, вул. Космонавтів, 146 В</t>
  </si>
  <si>
    <t xml:space="preserve"> №0809-18/ПРОЕКСП від 20.08.2018                                        ТОВ "Проексп"                             ФОП Канівченко В.Г.,                    ФОП Ястреб Г.А.</t>
  </si>
  <si>
    <t>вул. 12 Поздовжня,47</t>
  </si>
  <si>
    <t>м. Миколаїв, вул. 12 Поздовжня,47</t>
  </si>
  <si>
    <t>ФОП Канівченко В.Г.,             ФОП Ястреб Г.А.</t>
  </si>
  <si>
    <t>вул. Театральна,51</t>
  </si>
  <si>
    <t>м. Миколаїв, вул. Театральна,51</t>
  </si>
  <si>
    <t xml:space="preserve"> №0826-18/ПРОЕКСП від 20.08.2018                                      ТОВ "Проексп"                            ФОП Канівченко В.Г.,               ФОП Ястреб Г.А.</t>
  </si>
  <si>
    <t>пр. Миру, 44</t>
  </si>
  <si>
    <t>м. Миколаїв, пр. Миру, 44</t>
  </si>
  <si>
    <t xml:space="preserve"> №0818-18/ПРОЕКСП від 20.08.2018                                         ТОВ "Проексп"                          ФОП Канівченко В.Г.,                ФОП Ястреб Г.А.</t>
  </si>
  <si>
    <t>вул. Вінграновського, 56</t>
  </si>
  <si>
    <t>м. Миколаїв, вул. вул. Вінграновського, 56</t>
  </si>
  <si>
    <t xml:space="preserve">  №0807-18/ПРОЕКСП від 20.08.2018                                    ТОВ "Проексп"                        ФОП Канівченко В.Г.,                ТОВ БК "Будремконструкція"</t>
  </si>
  <si>
    <t>вул. Електронна, 70</t>
  </si>
  <si>
    <t xml:space="preserve">м. Миколаїв, вул. Електронна, 70 </t>
  </si>
  <si>
    <t>№0812-18/ПРОЕКСП від 20.08.2018                                    ТОВ "Проексп"                           ФОП Канівченко В.Г.,                ТОВ БК "Будремконструкція"</t>
  </si>
  <si>
    <t>вул. Електронна, 68</t>
  </si>
  <si>
    <t>м. Миколаїв, вул. Електронна, 68</t>
  </si>
  <si>
    <t>Експертний звіт  від 20.08.2018 №0815-18/ПРОЕКСП                ТОВ "Проексп"                           ФОП Канівченко В.Г.,                  ТОВ БК "Будремконструкція"</t>
  </si>
  <si>
    <t>вул. Електронна, 56</t>
  </si>
  <si>
    <t>м. Миколаїв, вул. Електронна, 56</t>
  </si>
  <si>
    <t>Виділено  на капітальний ремонт інших об'єктів</t>
  </si>
  <si>
    <t>Реконструкція котельні</t>
  </si>
  <si>
    <t xml:space="preserve"> загальноосвітня школа І-ІІІ ступенів № 23,  за адресою: м. Миколаїв, вул. Гарнізонна, 10.</t>
  </si>
  <si>
    <t>м. Миколаїв, вул. Гарнізонна, 10.</t>
  </si>
  <si>
    <t>Експертний звіт від 05.09.2018 №5169/е/17         ФОП Нуждов Павло Анатолійович</t>
  </si>
  <si>
    <t>Реконструкція з термосанацією</t>
  </si>
  <si>
    <t>загальноосвітня школа  І-ІІІ ступенів № 45 за адресою: м. Миколаїв, вул. 4 Поздовжня, 58.</t>
  </si>
  <si>
    <t>м. Миколаїв, вул. 4 Поздовжня, 58.</t>
  </si>
  <si>
    <t xml:space="preserve">Експертний звіт від 27.12.2017 №15-0712-17                               ТОВ "ЮЖНИЙ ГОРОД";              ФОП Мовенко С.М.                   ТОВ "ПІВДЕНЬБУД </t>
  </si>
  <si>
    <t>загальноосвітня школа  І-ІІІ ступенів № 4 за адресою: м. Миколаїв, вул. Мала Морська, 78.</t>
  </si>
  <si>
    <t>м. Миколаїв, вул. Мала Морська, 78.</t>
  </si>
  <si>
    <t>ФОП Павлов Андрій Анатолійович</t>
  </si>
  <si>
    <t>гімназія № 4 за адресою: м. Миколаїв, вул. Лазурна, 48.</t>
  </si>
  <si>
    <t xml:space="preserve"> м. Миколаїв, вул. Лазурна, 48.</t>
  </si>
  <si>
    <t>ФОП Нуждов Павло Анатолійович</t>
  </si>
  <si>
    <t>загальноосвітня школа  І-ІІІ ступенів № 53 за адресою: м. Миколаїв, вул. Потьомкінська, 154.</t>
  </si>
  <si>
    <t>м. Миколаїв, вул. Потьомкінська, 154.</t>
  </si>
  <si>
    <t>загальноосвітня школа  І-ІІІ ступенів № 32 за адресою: м. Миколаїв, вул. Оберегова (Гайдара), 1.</t>
  </si>
  <si>
    <t>м. Миколаїв, вул. Оберегова (Гайдара), 1.</t>
  </si>
  <si>
    <t>загальноосвітня школа  І-ІІІ ступенів № 56 за адресою: м. Миколаїв, вул. Космонавтів, 138-А.</t>
  </si>
  <si>
    <t>м. Миколаїв, вул. Космонавтів, 138-А.</t>
  </si>
  <si>
    <t>ФОП Ігнатьєва Ю.О.</t>
  </si>
  <si>
    <t>загальноосвітня школа  І-ІІІ ступенів № 57 за адресою: м. Миколаїв, вул. Лазурна,46.</t>
  </si>
  <si>
    <t>м. Миколаїв, вул. Лазурна,46.</t>
  </si>
  <si>
    <t>ТОВ "ЦБІ"</t>
  </si>
  <si>
    <t>дошкільний навчальний заклад № 5 за адресою: м. Миколаїв, вул. Колодязна, 41.</t>
  </si>
  <si>
    <t xml:space="preserve"> м. Миколаїв, вул. Колодязна, 41.</t>
  </si>
  <si>
    <t>"Експертний звіт від 24.09.2018 № ЕК-0616/03-18  ТОВ "ГРАДБУД-ГБ</t>
  </si>
  <si>
    <t>дошкільний навчальний заклад № 148 за адресою: м. Миколаїв, вул. Чкалова, 80.</t>
  </si>
  <si>
    <t>м. Миколаїв, вул. Чкалова, 80.</t>
  </si>
  <si>
    <t>Експертний звіт від 31.01.2018 №109/17            ТОВ "ІНПРОЕКТБУД"</t>
  </si>
  <si>
    <t>дошкільний навчальний заклад № 29 за адресою: м. Миколаїв, вул. Колодязна, 9.</t>
  </si>
  <si>
    <t xml:space="preserve"> м. Миколаїв, вул. Колодязна, 9.</t>
  </si>
  <si>
    <t>Експертний звіт №15-0402-18 (15-0121-18) від 08.10.18
ТОВ "ЮЖНИЙ ГОРОД"</t>
  </si>
  <si>
    <t>загальноосвітня школа  І-ІІІ ступенів № 48 за адресою: м. Миколаїв, вул. Генерала Попеля,164.</t>
  </si>
  <si>
    <t xml:space="preserve"> м. Миколаїв, вул. Генерала Попеля,164.</t>
  </si>
  <si>
    <t>Експертний звіт від 31.01.2018 №124/17-М            ТОВ "ІНПРОЕКТБУД"          ТОВ Голден-Буд" ФОП Королюк</t>
  </si>
  <si>
    <t>загальноосвітня школа  І-ІІІ ступенів № 29 за адресою: м. Миколаїв, вул. Гетьмана Сагайдачного (Ватутіна),124.</t>
  </si>
  <si>
    <t>м. Миколаїв, вул. Гетьмана Сагайдачного (Ватутіна),124.</t>
  </si>
  <si>
    <t>Експертний звіт №15-0418-18 від 06.12.18                                              ТОВ "АБ Масив"</t>
  </si>
  <si>
    <t>дитячий будинок сімейного типу за адресою: м. Миколаїв, вул. Надпрудна, 15.</t>
  </si>
  <si>
    <t>м. Миколаїв, вул. Надпрудна, 15.</t>
  </si>
  <si>
    <t>Експертний звіт №15-0267-18 від 30.08.18
ТОВ "АБ Масив"</t>
  </si>
  <si>
    <t>загальноосвітня школа  І-ІІІ ступенів № 44 за адресою: м. Миколаїв, вул. Знаменська, 2/6.</t>
  </si>
  <si>
    <t>м. Миколаїв, вул. Знаменська, 2/6.</t>
  </si>
  <si>
    <t xml:space="preserve">Експертний звіт №021-19Д від 20.02.19                                ФОП Ігнатьєва Ю.О.            ФОП Павлов А.А.                          </t>
  </si>
  <si>
    <t>загальноосвітня школа І-ІІІ ступенів № 23 за адресою: м. Миколаїв, вул. Гарнізонна, 10.</t>
  </si>
  <si>
    <t xml:space="preserve"> м. Миколаїв, вул. Гарнізонна, 10.</t>
  </si>
  <si>
    <t>ТОВ "АБ Масив"</t>
  </si>
  <si>
    <t>загальноосвітня школа І-ІІІ ступенів № 16 за адресою: м. Миколаїв, вул. Горького (вул. Христо Ботєва), 41.</t>
  </si>
  <si>
    <t>м. Миколаїв, вул. Горького (вул. Христо Ботєва), 41.</t>
  </si>
  <si>
    <t>ТОВ "ІНПРОЕКТБУД"</t>
  </si>
  <si>
    <t>загальноосвітня школа І-ІІІ ступенів № 20 за адресою: м. Миколаїв, вул. Космонавтів, 70.</t>
  </si>
  <si>
    <t>м. Миколаїв, вул. Космонавтів, 70.</t>
  </si>
  <si>
    <t>ФОП Павлов А.А.</t>
  </si>
  <si>
    <t>загальноосвітня школа  І-ІІІ ступенів № 19 за адресою: м. Миколаїв,  вул. Передова, 11-А.</t>
  </si>
  <si>
    <t xml:space="preserve"> м. Миколаїв,  вул. Передова, 11-А.</t>
  </si>
  <si>
    <t>загальноосвітня школа І-ІІІ ступенів № 52 за адресою: м. Миколаїв,  вул. Крилова, 42.</t>
  </si>
  <si>
    <t>м. Миколаїв,  вул. Крилова, 42.</t>
  </si>
  <si>
    <t xml:space="preserve"> Експертний звіт №15-0226-18 від 14.09.18
ТОВ "ЮЖНИЙ ГОРОД"        ТОВ "Голден-Буд" ФОП Мовенко</t>
  </si>
  <si>
    <t>дошкільний навчальний заклад № 144 за адресою: м. Миколаїв, вул. Океанівська, 42.</t>
  </si>
  <si>
    <t>м. Миколаїв, вул. Океанівська, 42.</t>
  </si>
  <si>
    <t>ТОВ "ЮЖНИЙ ГОРОД"</t>
  </si>
  <si>
    <t>дошкільний навчальний заклад № 103 за адресою: м. Миколаїв, вул. Океанівська, 43.</t>
  </si>
  <si>
    <t>м. Миколаїв, вул. Океанівська, 43.</t>
  </si>
  <si>
    <t>ТОВ "ІНПРОЕКТБУД"                   Експертний звіт від 26.12.2018 № 15-0534-18 (15-0354-18)</t>
  </si>
  <si>
    <t>дошкільний навчальний заклад № 141 за адресою: м. Миколаїв, пр. Г. Сталінграду (пр. Героїв України), 85-А .</t>
  </si>
  <si>
    <t xml:space="preserve"> м. Миколаїв, пр. Г. Сталінграду (пр. Героїв України), 85-А .</t>
  </si>
  <si>
    <t>ТОВ "Голден-Буд" Експертний звіт від 13.04.2018 №854-18Д ТОВ "ПРОЕКТ-КОМПЛЕКТ-СТРОЙ"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</si>
  <si>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</si>
  <si>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</si>
  <si>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25.01.2018 №ЕК-0530/12-17 ТОВ "ГРАДБУД-ГБ"
ТОВ "Голден-Буд" ФОП Мовенко С.Н</t>
  </si>
  <si>
    <t xml:space="preserve">загальноосвітня школа І-ІІІ ступенів №3 за адресою: м. Миколаїв, вул. Чкалова, 114. </t>
  </si>
  <si>
    <t xml:space="preserve">м. Миколаїв, вул. Чкалова, 114. </t>
  </si>
  <si>
    <t>Експертний звіт від 21.12.2018 №15-0499-18
ТОВ "ФАСАД-ЦЕНТР"
ФОП Мовенко С.Н.
ТОВ "ІНПРОЕКТБУД"</t>
  </si>
  <si>
    <t>перший корпус Миколаївської загальноосвітньої школи І-ІІІ ступенів №60 за адресою: м. Миколаїв, вул. Чорноморська, 1-а.Коригування.</t>
  </si>
  <si>
    <t xml:space="preserve"> м. Миколаїв, вул. Чорноморська, 1-а. </t>
  </si>
  <si>
    <t>дошкільний навчальний заклад № 52 за адресою: м. Миколаїв, пров. Парусний, 7-Б.</t>
  </si>
  <si>
    <t xml:space="preserve"> м. Миколаїв, пров. Парусний, 7-Б.</t>
  </si>
  <si>
    <t xml:space="preserve">дошкільний навчальний заклад № 66 за адресою: м. Миколаїв, вул. Квітнева, 4. </t>
  </si>
  <si>
    <t xml:space="preserve"> м. Миколаїв, вул. Квітнева, 4. </t>
  </si>
  <si>
    <t>Експертний звіт від 26.04.2018 №4652/е/17
ТОВ "ПІВДЕНЬБУД МИКОЛАЇВ ЛТД"
ФОП Мовенко С.М.
ФОП Нуждов П.А.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</si>
  <si>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</si>
  <si>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</si>
  <si>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  ТОВ "ІНПРОЕКТБУД"  ТОВ "Південьбуд"           ФОП Мовенко С.М.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</si>
  <si>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</si>
  <si>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</si>
  <si>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 ФОП Любенко І.В.                ТОВ Голден-Буд"                 ФОП Мовенко С.М.   ФОП Нуждов П.А.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</si>
  <si>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</si>
  <si>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</si>
  <si>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енергозбереження та запровадження інноваційних технологій Миколаївської міської ради.</t>
  </si>
  <si>
    <t>ФОП Новіков О.П.</t>
  </si>
  <si>
    <t>виготовлення проектно-кошторисної документації на спортивного майданчику ЗЗСО №19</t>
  </si>
  <si>
    <t xml:space="preserve">Капітальний ремонт спортивного майданчику ЗЗСО №19 по вул.Передова, 11-А у м. Миколаєві, в т.ч.  проектно-вишукувальні роботи та експертиза </t>
  </si>
  <si>
    <t>м. Миколаїв, вул.Передова,11-а</t>
  </si>
  <si>
    <t>ФОП Любенко І.В.</t>
  </si>
  <si>
    <t xml:space="preserve">розробка ПКД по об'єкту: "Реконструкція спортивного майданчику ЗЗСО № 42 по вул. Електронній, 73 у м. Миколаєві "                                                                       </t>
  </si>
  <si>
    <t xml:space="preserve">Реконструкція спортивного майданчика  ЗЗСО №42 по вул. Електронній, 73 у м. Миколаєві, в т.ч. проектно-вишукувальні роботи та експертиза </t>
  </si>
  <si>
    <t>54031
м. Миколаїв
вул. Електронна, 73</t>
  </si>
  <si>
    <t>технічний нагляд за виконання робіт на капітальний ремонт будівлі ДНЗ № 72</t>
  </si>
  <si>
    <t xml:space="preserve">корегування проектно-кошторисної документації по проекту капітальний ремонт будівлі ДНЗ № 72 </t>
  </si>
  <si>
    <t>ТОВ "Будівельна компанія "Контакт-Жилбуд"</t>
  </si>
  <si>
    <t>капітальний ремонт будівлі ДНЗ № 72</t>
  </si>
  <si>
    <t>Капітальний ремонт будівлі ДНЗ №72 М. Корениха, вул. Молдавська, 9 у м. Миколаєві, в т.ч. проектно-вишукувальні роботи та експертиза</t>
  </si>
  <si>
    <t>м. Миколаїв, вул. Молдавська, 9</t>
  </si>
  <si>
    <t>виготовлення проектно-кошторисної документації на капітальний ремонт спортивного майданчику ЗЗСО №32</t>
  </si>
  <si>
    <t>Капітальний ремонт спортивного майданчику ЗЗСО №32 по вул.Оберегова, 1 у м. Миколаєві, в т.ч.  проектно-вишукувальні роботи та експертиза</t>
  </si>
  <si>
    <t>54025
м. Миколаїв
вул. Оберегова, 1</t>
  </si>
  <si>
    <t>виготовлення проектно-кошторисної документації на капітальний ремонт приміщень ЗЗСО №31</t>
  </si>
  <si>
    <t>Капітальний ремонт приміщень ЗЗСО №31 по вул.1-а Слобідська, 42 у м. Миколаєві, в т.ч.  проектно-вишукувальні роботи та експертиза</t>
  </si>
  <si>
    <t>54055                                                      м. Миколаїв                        вул.1-Слобідська, 42</t>
  </si>
  <si>
    <t>виготовлення проектно-кошторисної документації на капітальний ремонт двору ЗЗСО №16</t>
  </si>
  <si>
    <t xml:space="preserve">Капітальний ремонт двору ЗЗСО №16 по вул. Христо Ботєва, 41 у м. Миколаєві, в т.ч.  проектно-вишукувальні роботи та експертиза     </t>
  </si>
  <si>
    <t>54056                                                  м. Миколаїв                        вул. Христо Ботєва, 41</t>
  </si>
  <si>
    <t xml:space="preserve">технічний нагляд за виконання робіт на капітальний ремонт покрівлі ЗОШ № 39                   </t>
  </si>
  <si>
    <t>ТОВ "Автобіолюкс"</t>
  </si>
  <si>
    <t xml:space="preserve">капітальний ремонт покрівлі ЗОШ № 39                                               </t>
  </si>
  <si>
    <t>Капітальний ремонт покрівлі ЗОШ №39 по вул. Нікольська, 6 у м. Миколаєві, в т.ч. проектно-вишукувальні роботи та експертиза</t>
  </si>
  <si>
    <t>54030
м. Миколаїв
вул. Нікольська, 6</t>
  </si>
  <si>
    <t>Управління освіти Миколаївської міської ради</t>
  </si>
  <si>
    <t xml:space="preserve"> ТОВ "Антарес-Буд"</t>
  </si>
  <si>
    <t xml:space="preserve">Реконструкція 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</si>
  <si>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</si>
  <si>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 Миколаїв вул. Корабелів, 14-в</t>
  </si>
  <si>
    <t>Управління охорони здоров'я Миколаївської міської ради</t>
  </si>
  <si>
    <t xml:space="preserve">Реконструкція ММПК  "Молодіжний" </t>
  </si>
  <si>
    <t>Реконструкція Миколаївський міський палац культури "Молодіжний" по вул. Театральній, 1, в м. Миколаєві, в т.ч. проектно-вишукувальні роботи та експертиза.</t>
  </si>
  <si>
    <t>м. Миколаїв, вул. Театральна, буд. 1</t>
  </si>
  <si>
    <t>Капітальний ремонт споруди "Корабель".</t>
  </si>
  <si>
    <t>Капітальний ремонт споруди "Корабель" з басейном та благоустроєм прилеглої території у БУ ММР КІК ДМ  "Казка" в м. Миколаєві", в т.ч. проектно-вишукувальні роботи та експертиза.</t>
  </si>
  <si>
    <t xml:space="preserve">м. Миколаїв, вул. Декабристів, 38а </t>
  </si>
  <si>
    <t>Капітальний ремонт споруди "Водойом"</t>
  </si>
  <si>
    <t>Капітальний ремонт споруди "Водойом"(каскадний басейн)  з благоустроєм прилеглої території у БУ ММР КІК "ДМ "Казка" в м. Миколаєві, в т.ч. проектно-вишукувальні роботи та експертиза.</t>
  </si>
  <si>
    <t>Управління з питань культури та охорони культурної спадщини Миколаївської міської ради</t>
  </si>
  <si>
    <t>Проведення безоплатного капітального ремонту, власних житлових будинків і квартир особам, що мають право на таку пільгу</t>
  </si>
  <si>
    <t>Капітальний ремонт житлових приміщень</t>
  </si>
  <si>
    <t>Капітальний ремонт автомобілів</t>
  </si>
  <si>
    <t>М.Морська, 19</t>
  </si>
  <si>
    <t>Департамент праці та соціального захисту населення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</si>
  <si>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</si>
  <si>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</si>
  <si>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</si>
  <si>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</si>
  <si>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 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</si>
  <si>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</si>
  <si>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</si>
  <si>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</si>
  <si>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1 квартал 2019 рік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</si>
</sst>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_)"/>
    <numFmt numFmtId="167" formatCode="#,##0.00_ ;\-#,##0.00\ "/>
    <numFmt numFmtId="168" formatCode="#,##0.0000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5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6" fontId="4" fillId="0" borderId="1" xfId="0" applyNumberFormat="1" applyFont="1" applyBorder="1" applyAlignment="1" applyProtection="1">
      <alignment horizontal="left" vertical="top" wrapText="1"/>
      <protection locked="0"/>
    </xf>
    <xf numFmtId="165" fontId="5" fillId="2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166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/>
    <xf numFmtId="165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 applyProtection="1">
      <alignment horizontal="left" vertical="top" wrapText="1"/>
      <protection locked="0"/>
    </xf>
    <xf numFmtId="164" fontId="6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left" vertical="top" wrapText="1"/>
    </xf>
    <xf numFmtId="0" fontId="6" fillId="2" borderId="0" xfId="0" applyFont="1" applyFill="1"/>
    <xf numFmtId="165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166" fontId="6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0" xfId="0" applyFont="1" applyFill="1"/>
    <xf numFmtId="165" fontId="2" fillId="0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left" wrapText="1" shrinkToFit="1"/>
    </xf>
    <xf numFmtId="164" fontId="6" fillId="0" borderId="1" xfId="0" applyNumberFormat="1" applyFont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wrapText="1" shrinkToFit="1"/>
    </xf>
    <xf numFmtId="0" fontId="6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 shrinkToFit="1"/>
    </xf>
    <xf numFmtId="165" fontId="1" fillId="2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/>
    <xf numFmtId="0" fontId="1" fillId="0" borderId="0" xfId="0" applyFont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right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wrapText="1"/>
    </xf>
    <xf numFmtId="165" fontId="10" fillId="0" borderId="6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 shrinkToFit="1"/>
    </xf>
    <xf numFmtId="2" fontId="10" fillId="0" borderId="7" xfId="0" applyNumberFormat="1" applyFont="1" applyFill="1" applyBorder="1" applyAlignment="1">
      <alignment horizontal="left" vertical="center" wrapText="1"/>
    </xf>
    <xf numFmtId="165" fontId="10" fillId="0" borderId="7" xfId="0" applyNumberFormat="1" applyFont="1" applyFill="1" applyBorder="1" applyAlignment="1">
      <alignment horizontal="right" vertical="center"/>
    </xf>
    <xf numFmtId="2" fontId="10" fillId="0" borderId="7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1" fillId="2" borderId="3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wrapText="1"/>
    </xf>
    <xf numFmtId="165" fontId="13" fillId="2" borderId="1" xfId="0" applyNumberFormat="1" applyFont="1" applyFill="1" applyBorder="1" applyAlignment="1">
      <alignment horizontal="center" vertical="top"/>
    </xf>
    <xf numFmtId="164" fontId="13" fillId="2" borderId="1" xfId="0" applyNumberFormat="1" applyFont="1" applyFill="1" applyBorder="1" applyAlignment="1">
      <alignment vertical="top"/>
    </xf>
    <xf numFmtId="0" fontId="13" fillId="2" borderId="1" xfId="0" applyFont="1" applyFill="1" applyBorder="1" applyAlignment="1">
      <alignment horizontal="left" vertical="top"/>
    </xf>
    <xf numFmtId="164" fontId="13" fillId="2" borderId="1" xfId="0" applyNumberFormat="1" applyFont="1" applyFill="1" applyBorder="1" applyAlignment="1">
      <alignment horizontal="right" vertical="top"/>
    </xf>
    <xf numFmtId="165" fontId="14" fillId="2" borderId="1" xfId="0" applyNumberFormat="1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right" vertical="top"/>
    </xf>
    <xf numFmtId="0" fontId="14" fillId="2" borderId="1" xfId="0" applyFont="1" applyFill="1" applyBorder="1" applyAlignment="1">
      <alignment horizontal="left" wrapText="1"/>
    </xf>
    <xf numFmtId="164" fontId="14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center" wrapText="1"/>
    </xf>
    <xf numFmtId="165" fontId="14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wrapText="1"/>
    </xf>
    <xf numFmtId="164" fontId="13" fillId="2" borderId="3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2" applyFont="1" applyFill="1" applyBorder="1" applyAlignment="1">
      <alignment horizontal="left" wrapText="1"/>
    </xf>
    <xf numFmtId="164" fontId="13" fillId="2" borderId="3" xfId="0" applyNumberFormat="1" applyFont="1" applyFill="1" applyBorder="1" applyAlignment="1">
      <alignment horizontal="right" vertical="top"/>
    </xf>
    <xf numFmtId="164" fontId="13" fillId="2" borderId="3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/>
    </xf>
    <xf numFmtId="165" fontId="14" fillId="2" borderId="5" xfId="0" applyNumberFormat="1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horizontal="left" vertical="top"/>
    </xf>
    <xf numFmtId="164" fontId="13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165" fontId="14" fillId="2" borderId="1" xfId="0" applyNumberFormat="1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right" vertical="center"/>
    </xf>
    <xf numFmtId="164" fontId="14" fillId="2" borderId="3" xfId="0" applyNumberFormat="1" applyFont="1" applyFill="1" applyBorder="1" applyAlignment="1">
      <alignment vertical="top"/>
    </xf>
    <xf numFmtId="164" fontId="14" fillId="2" borderId="4" xfId="0" applyNumberFormat="1" applyFont="1" applyFill="1" applyBorder="1" applyAlignment="1">
      <alignment vertical="top"/>
    </xf>
    <xf numFmtId="164" fontId="14" fillId="2" borderId="5" xfId="0" applyNumberFormat="1" applyFont="1" applyFill="1" applyBorder="1" applyAlignment="1">
      <alignment vertical="top"/>
    </xf>
    <xf numFmtId="167" fontId="6" fillId="2" borderId="3" xfId="0" applyNumberFormat="1" applyFont="1" applyFill="1" applyBorder="1" applyAlignment="1">
      <alignment vertical="center" wrapText="1"/>
    </xf>
    <xf numFmtId="167" fontId="6" fillId="2" borderId="4" xfId="0" applyNumberFormat="1" applyFont="1" applyFill="1" applyBorder="1" applyAlignment="1">
      <alignment vertical="center" wrapText="1"/>
    </xf>
    <xf numFmtId="167" fontId="6" fillId="2" borderId="5" xfId="0" applyNumberFormat="1" applyFont="1" applyFill="1" applyBorder="1" applyAlignment="1">
      <alignment vertical="center" wrapText="1"/>
    </xf>
    <xf numFmtId="165" fontId="9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wrapText="1"/>
    </xf>
    <xf numFmtId="165" fontId="10" fillId="0" borderId="1" xfId="0" applyNumberFormat="1" applyFont="1" applyBorder="1"/>
    <xf numFmtId="165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168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5" fontId="1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 wrapText="1" inden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right"/>
    </xf>
    <xf numFmtId="165" fontId="22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5" fontId="1" fillId="0" borderId="1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165" fontId="1" fillId="0" borderId="11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Border="1"/>
    <xf numFmtId="0" fontId="12" fillId="0" borderId="0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top"/>
    </xf>
    <xf numFmtId="164" fontId="14" fillId="2" borderId="4" xfId="0" applyNumberFormat="1" applyFont="1" applyFill="1" applyBorder="1" applyAlignment="1">
      <alignment horizontal="center" vertical="top"/>
    </xf>
    <xf numFmtId="164" fontId="14" fillId="2" borderId="3" xfId="0" applyNumberFormat="1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164" fontId="14" fillId="2" borderId="5" xfId="0" applyNumberFormat="1" applyFont="1" applyFill="1" applyBorder="1" applyAlignment="1">
      <alignment horizontal="right" vertical="center"/>
    </xf>
    <xf numFmtId="164" fontId="14" fillId="2" borderId="4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top"/>
    </xf>
    <xf numFmtId="164" fontId="6" fillId="2" borderId="3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165" fontId="14" fillId="2" borderId="5" xfId="0" applyNumberFormat="1" applyFont="1" applyFill="1" applyBorder="1" applyAlignment="1">
      <alignment horizontal="center" vertical="top" wrapText="1"/>
    </xf>
    <xf numFmtId="165" fontId="14" fillId="2" borderId="4" xfId="0" applyNumberFormat="1" applyFont="1" applyFill="1" applyBorder="1" applyAlignment="1">
      <alignment horizontal="center" vertical="top" wrapText="1"/>
    </xf>
    <xf numFmtId="165" fontId="14" fillId="2" borderId="3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7" fontId="6" fillId="2" borderId="4" xfId="0" applyNumberFormat="1" applyFont="1" applyFill="1" applyBorder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14" fillId="2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4" fontId="14" fillId="0" borderId="5" xfId="0" applyNumberFormat="1" applyFont="1" applyFill="1" applyBorder="1" applyAlignment="1">
      <alignment horizontal="right" vertical="center" wrapText="1"/>
    </xf>
    <xf numFmtId="164" fontId="14" fillId="0" borderId="3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7"/>
  <sheetViews>
    <sheetView tabSelected="1" zoomScale="90" zoomScaleNormal="90" workbookViewId="0">
      <pane ySplit="3" topLeftCell="A204" activePane="bottomLeft" state="frozen"/>
      <selection pane="bottomLeft" activeCell="J392" sqref="J392"/>
    </sheetView>
  </sheetViews>
  <sheetFormatPr defaultColWidth="9.140625" defaultRowHeight="12.75"/>
  <cols>
    <col min="1" max="1" width="26.28515625" style="3" customWidth="1"/>
    <col min="2" max="2" width="42.85546875" style="1" customWidth="1"/>
    <col min="3" max="3" width="39.28515625" style="1" customWidth="1"/>
    <col min="4" max="6" width="15.28515625" style="2" customWidth="1"/>
    <col min="7" max="7" width="34.85546875" style="1" customWidth="1"/>
    <col min="8" max="16384" width="9.140625" style="1"/>
  </cols>
  <sheetData>
    <row r="1" spans="1:40" ht="45" customHeight="1" thickBot="1">
      <c r="A1" s="232" t="s">
        <v>789</v>
      </c>
      <c r="B1" s="232"/>
      <c r="C1" s="232"/>
      <c r="D1" s="232"/>
      <c r="E1" s="232"/>
      <c r="F1" s="232"/>
      <c r="G1" s="232"/>
    </row>
    <row r="2" spans="1:40">
      <c r="A2" s="233" t="s">
        <v>788</v>
      </c>
      <c r="B2" s="233" t="s">
        <v>787</v>
      </c>
      <c r="C2" s="233" t="s">
        <v>786</v>
      </c>
      <c r="D2" s="235" t="s">
        <v>785</v>
      </c>
      <c r="E2" s="235"/>
      <c r="F2" s="235"/>
      <c r="G2" s="233" t="s">
        <v>784</v>
      </c>
    </row>
    <row r="3" spans="1:40" ht="63.75">
      <c r="A3" s="234"/>
      <c r="B3" s="234"/>
      <c r="C3" s="234"/>
      <c r="D3" s="197" t="s">
        <v>783</v>
      </c>
      <c r="E3" s="197" t="s">
        <v>782</v>
      </c>
      <c r="F3" s="197" t="s">
        <v>781</v>
      </c>
      <c r="G3" s="234"/>
    </row>
    <row r="4" spans="1:40" ht="18.75">
      <c r="A4" s="230" t="s">
        <v>780</v>
      </c>
      <c r="B4" s="230"/>
      <c r="C4" s="230"/>
      <c r="D4" s="230"/>
      <c r="E4" s="230"/>
      <c r="F4" s="230"/>
      <c r="G4" s="230"/>
      <c r="H4" s="196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</row>
    <row r="5" spans="1:40">
      <c r="A5" s="194" t="s">
        <v>779</v>
      </c>
      <c r="B5" s="38" t="s">
        <v>778</v>
      </c>
      <c r="C5" s="190" t="str">
        <f>B5</f>
        <v>Капітальний ремонт автомобілів</v>
      </c>
      <c r="D5" s="189">
        <v>100</v>
      </c>
      <c r="E5" s="189">
        <v>0</v>
      </c>
      <c r="F5" s="189">
        <v>0</v>
      </c>
      <c r="G5" s="193"/>
    </row>
    <row r="6" spans="1:40" ht="38.25">
      <c r="A6" s="192"/>
      <c r="B6" s="191" t="s">
        <v>777</v>
      </c>
      <c r="C6" s="190" t="s">
        <v>776</v>
      </c>
      <c r="D6" s="189">
        <v>630</v>
      </c>
      <c r="E6" s="189">
        <v>0</v>
      </c>
      <c r="F6" s="189">
        <v>0</v>
      </c>
      <c r="G6" s="188"/>
    </row>
    <row r="7" spans="1:40" ht="14.25">
      <c r="A7" s="110"/>
      <c r="B7" s="7" t="s">
        <v>1</v>
      </c>
      <c r="C7" s="6" t="s">
        <v>0</v>
      </c>
      <c r="D7" s="29">
        <f>SUM(D5:D6)</f>
        <v>730</v>
      </c>
      <c r="E7" s="29">
        <f>SUM(E5:E6)</f>
        <v>0</v>
      </c>
      <c r="F7" s="29">
        <f>SUM(F5:F6)</f>
        <v>0</v>
      </c>
      <c r="G7" s="6" t="s">
        <v>0</v>
      </c>
    </row>
    <row r="8" spans="1:40" ht="18" customHeight="1">
      <c r="A8" s="231" t="s">
        <v>775</v>
      </c>
      <c r="B8" s="231"/>
      <c r="C8" s="231"/>
      <c r="D8" s="231"/>
      <c r="E8" s="231"/>
      <c r="F8" s="231"/>
      <c r="G8" s="231"/>
    </row>
    <row r="9" spans="1:40" ht="63.75">
      <c r="A9" s="186" t="s">
        <v>772</v>
      </c>
      <c r="B9" s="187" t="s">
        <v>774</v>
      </c>
      <c r="C9" s="187" t="s">
        <v>773</v>
      </c>
      <c r="D9" s="184">
        <v>750</v>
      </c>
      <c r="E9" s="184"/>
      <c r="F9" s="184"/>
      <c r="G9" s="183"/>
    </row>
    <row r="10" spans="1:40" ht="51">
      <c r="A10" s="186" t="s">
        <v>772</v>
      </c>
      <c r="B10" s="187" t="s">
        <v>771</v>
      </c>
      <c r="C10" s="187" t="s">
        <v>770</v>
      </c>
      <c r="D10" s="184">
        <v>1100</v>
      </c>
      <c r="E10" s="184"/>
      <c r="F10" s="184"/>
      <c r="G10" s="183"/>
    </row>
    <row r="11" spans="1:40" ht="51">
      <c r="A11" s="186" t="s">
        <v>769</v>
      </c>
      <c r="B11" s="185" t="s">
        <v>768</v>
      </c>
      <c r="C11" s="130" t="s">
        <v>767</v>
      </c>
      <c r="D11" s="184">
        <v>10000</v>
      </c>
      <c r="E11" s="184">
        <v>300</v>
      </c>
      <c r="F11" s="184"/>
      <c r="G11" s="183"/>
    </row>
    <row r="12" spans="1:40">
      <c r="A12" s="177"/>
      <c r="B12" s="176" t="s">
        <v>1</v>
      </c>
      <c r="C12" s="174" t="s">
        <v>0</v>
      </c>
      <c r="D12" s="182">
        <f>SUM(D9:D11)</f>
        <v>11850</v>
      </c>
      <c r="E12" s="182">
        <f>SUM(E9:E11)</f>
        <v>300</v>
      </c>
      <c r="F12" s="182">
        <f>SUM(F9:F11)</f>
        <v>0</v>
      </c>
      <c r="G12" s="174" t="s">
        <v>0</v>
      </c>
    </row>
    <row r="13" spans="1:40" ht="15.75">
      <c r="A13" s="231" t="s">
        <v>766</v>
      </c>
      <c r="B13" s="231"/>
      <c r="C13" s="231"/>
      <c r="D13" s="236"/>
      <c r="E13" s="231"/>
      <c r="F13" s="173"/>
      <c r="G13" s="172"/>
    </row>
    <row r="14" spans="1:40" ht="63.75">
      <c r="A14" s="181" t="s">
        <v>765</v>
      </c>
      <c r="B14" s="181" t="s">
        <v>764</v>
      </c>
      <c r="C14" s="169" t="s">
        <v>763</v>
      </c>
      <c r="D14" s="180">
        <v>890</v>
      </c>
      <c r="E14" s="179">
        <f>D14</f>
        <v>890</v>
      </c>
      <c r="F14" s="179">
        <v>199.75299999999999</v>
      </c>
      <c r="G14" s="178" t="s">
        <v>762</v>
      </c>
    </row>
    <row r="15" spans="1:40">
      <c r="A15" s="177"/>
      <c r="B15" s="176" t="s">
        <v>1</v>
      </c>
      <c r="C15" s="174" t="s">
        <v>0</v>
      </c>
      <c r="D15" s="175">
        <f>SUM(D14:D14)</f>
        <v>890</v>
      </c>
      <c r="E15" s="175">
        <f>SUM(E14:E14)</f>
        <v>890</v>
      </c>
      <c r="F15" s="175">
        <f>SUM(F14:F14)</f>
        <v>199.75299999999999</v>
      </c>
      <c r="G15" s="174" t="s">
        <v>0</v>
      </c>
    </row>
    <row r="16" spans="1:40" ht="15.75">
      <c r="A16" s="231" t="s">
        <v>761</v>
      </c>
      <c r="B16" s="231"/>
      <c r="C16" s="231"/>
      <c r="D16" s="231"/>
      <c r="E16" s="231"/>
      <c r="F16" s="173"/>
      <c r="G16" s="172"/>
    </row>
    <row r="17" spans="1:7">
      <c r="A17" s="237" t="s">
        <v>760</v>
      </c>
      <c r="B17" s="237" t="s">
        <v>759</v>
      </c>
      <c r="C17" s="171" t="s">
        <v>758</v>
      </c>
      <c r="D17" s="239">
        <f>2500</f>
        <v>2500</v>
      </c>
      <c r="E17" s="239">
        <f>327</f>
        <v>327</v>
      </c>
      <c r="F17" s="166">
        <f>306.51587</f>
        <v>306.51587000000001</v>
      </c>
      <c r="G17" s="169" t="s">
        <v>757</v>
      </c>
    </row>
    <row r="18" spans="1:7" ht="25.5">
      <c r="A18" s="238"/>
      <c r="B18" s="238"/>
      <c r="C18" s="171" t="s">
        <v>756</v>
      </c>
      <c r="D18" s="240"/>
      <c r="E18" s="240"/>
      <c r="F18" s="166">
        <f>7.33042</f>
        <v>7.3304200000000002</v>
      </c>
      <c r="G18" s="169" t="s">
        <v>372</v>
      </c>
    </row>
    <row r="19" spans="1:7" ht="38.25">
      <c r="A19" s="168" t="s">
        <v>755</v>
      </c>
      <c r="B19" s="168" t="s">
        <v>754</v>
      </c>
      <c r="C19" s="167" t="s">
        <v>753</v>
      </c>
      <c r="D19" s="166">
        <v>999</v>
      </c>
      <c r="E19" s="166">
        <v>200</v>
      </c>
      <c r="F19" s="166">
        <f>49.91177+61.56</f>
        <v>111.47176999999999</v>
      </c>
      <c r="G19" s="130" t="s">
        <v>737</v>
      </c>
    </row>
    <row r="20" spans="1:7" ht="38.25">
      <c r="A20" s="168" t="s">
        <v>752</v>
      </c>
      <c r="B20" s="168" t="s">
        <v>751</v>
      </c>
      <c r="C20" s="167" t="s">
        <v>750</v>
      </c>
      <c r="D20" s="123">
        <v>914</v>
      </c>
      <c r="E20" s="123">
        <v>100</v>
      </c>
      <c r="F20" s="166">
        <f>12.78947+54.87253</f>
        <v>67.661999999999992</v>
      </c>
      <c r="G20" s="130" t="s">
        <v>737</v>
      </c>
    </row>
    <row r="21" spans="1:7" ht="38.25">
      <c r="A21" s="168" t="s">
        <v>749</v>
      </c>
      <c r="B21" s="168" t="s">
        <v>748</v>
      </c>
      <c r="C21" s="167" t="s">
        <v>747</v>
      </c>
      <c r="D21" s="123">
        <v>1768.886</v>
      </c>
      <c r="E21" s="123">
        <v>297.65499999999997</v>
      </c>
      <c r="F21" s="166">
        <f>15.67284</f>
        <v>15.672840000000001</v>
      </c>
      <c r="G21" s="130" t="s">
        <v>737</v>
      </c>
    </row>
    <row r="22" spans="1:7" ht="25.5">
      <c r="A22" s="237" t="s">
        <v>746</v>
      </c>
      <c r="B22" s="237" t="s">
        <v>745</v>
      </c>
      <c r="C22" s="170" t="s">
        <v>744</v>
      </c>
      <c r="D22" s="242">
        <f>2539.453</f>
        <v>2539.453</v>
      </c>
      <c r="E22" s="242">
        <f>800</f>
        <v>800</v>
      </c>
      <c r="F22" s="166">
        <f>355.22076</f>
        <v>355.22075999999998</v>
      </c>
      <c r="G22" s="169" t="s">
        <v>743</v>
      </c>
    </row>
    <row r="23" spans="1:7" ht="38.25">
      <c r="A23" s="241"/>
      <c r="B23" s="241"/>
      <c r="C23" s="170" t="s">
        <v>742</v>
      </c>
      <c r="D23" s="243"/>
      <c r="E23" s="243"/>
      <c r="F23" s="166">
        <v>80</v>
      </c>
      <c r="G23" s="169" t="s">
        <v>696</v>
      </c>
    </row>
    <row r="24" spans="1:7" ht="25.5">
      <c r="A24" s="238"/>
      <c r="B24" s="238"/>
      <c r="C24" s="170" t="s">
        <v>741</v>
      </c>
      <c r="D24" s="244"/>
      <c r="E24" s="244"/>
      <c r="F24" s="166">
        <v>7.38056</v>
      </c>
      <c r="G24" s="169" t="s">
        <v>372</v>
      </c>
    </row>
    <row r="25" spans="1:7" ht="38.25">
      <c r="A25" s="168" t="s">
        <v>740</v>
      </c>
      <c r="B25" s="168" t="s">
        <v>739</v>
      </c>
      <c r="C25" s="167" t="s">
        <v>738</v>
      </c>
      <c r="D25" s="123">
        <v>990</v>
      </c>
      <c r="E25" s="123">
        <v>209</v>
      </c>
      <c r="F25" s="166">
        <f>63.08902+53.84679</f>
        <v>116.93581</v>
      </c>
      <c r="G25" s="130" t="s">
        <v>737</v>
      </c>
    </row>
    <row r="26" spans="1:7" ht="38.25">
      <c r="A26" s="168" t="s">
        <v>736</v>
      </c>
      <c r="B26" s="168" t="s">
        <v>735</v>
      </c>
      <c r="C26" s="167" t="s">
        <v>734</v>
      </c>
      <c r="D26" s="123">
        <v>1000</v>
      </c>
      <c r="E26" s="123">
        <v>300</v>
      </c>
      <c r="F26" s="166">
        <v>83.843549999999993</v>
      </c>
      <c r="G26" s="165" t="s">
        <v>733</v>
      </c>
    </row>
    <row r="27" spans="1:7">
      <c r="A27" s="164"/>
      <c r="B27" s="163" t="s">
        <v>1</v>
      </c>
      <c r="C27" s="161" t="s">
        <v>0</v>
      </c>
      <c r="D27" s="162">
        <f>SUM(D17:D26)</f>
        <v>10711.339</v>
      </c>
      <c r="E27" s="162">
        <f>SUM(E17:E26)</f>
        <v>2233.6549999999997</v>
      </c>
      <c r="F27" s="162">
        <f>SUM(F17:F26)</f>
        <v>1152.03358</v>
      </c>
      <c r="G27" s="161" t="s">
        <v>0</v>
      </c>
    </row>
    <row r="28" spans="1:7" ht="21" customHeight="1">
      <c r="A28" s="245" t="s">
        <v>732</v>
      </c>
      <c r="B28" s="245"/>
      <c r="C28" s="245"/>
      <c r="D28" s="245"/>
      <c r="E28" s="245"/>
      <c r="F28" s="245"/>
      <c r="G28" s="245"/>
    </row>
    <row r="29" spans="1:7" ht="14.25">
      <c r="A29" s="160"/>
      <c r="B29" s="159" t="s">
        <v>647</v>
      </c>
      <c r="C29" s="159"/>
      <c r="D29" s="158">
        <f>SUM(D30:D60)</f>
        <v>32405.27</v>
      </c>
      <c r="E29" s="158"/>
      <c r="F29" s="158">
        <f>SUM(F30:F60)</f>
        <v>314.95800000000003</v>
      </c>
      <c r="G29" s="157"/>
    </row>
    <row r="30" spans="1:7" ht="51">
      <c r="A30" s="156" t="s">
        <v>731</v>
      </c>
      <c r="B30" s="155" t="s">
        <v>730</v>
      </c>
      <c r="C30" s="154" t="s">
        <v>647</v>
      </c>
      <c r="D30" s="152">
        <v>3000</v>
      </c>
      <c r="E30" s="153"/>
      <c r="F30" s="152"/>
      <c r="G30" s="151" t="s">
        <v>729</v>
      </c>
    </row>
    <row r="31" spans="1:7" ht="38.25">
      <c r="A31" s="133" t="s">
        <v>728</v>
      </c>
      <c r="B31" s="116" t="s">
        <v>727</v>
      </c>
      <c r="C31" s="148" t="s">
        <v>647</v>
      </c>
      <c r="D31" s="119">
        <v>900</v>
      </c>
      <c r="E31" s="120"/>
      <c r="F31" s="119"/>
      <c r="G31" s="116" t="s">
        <v>726</v>
      </c>
    </row>
    <row r="32" spans="1:7" ht="51">
      <c r="A32" s="133" t="s">
        <v>725</v>
      </c>
      <c r="B32" s="116" t="s">
        <v>724</v>
      </c>
      <c r="C32" s="148" t="s">
        <v>647</v>
      </c>
      <c r="D32" s="119">
        <v>5100</v>
      </c>
      <c r="E32" s="120"/>
      <c r="F32" s="119">
        <v>314.95800000000003</v>
      </c>
      <c r="G32" s="116" t="s">
        <v>723</v>
      </c>
    </row>
    <row r="33" spans="1:7" ht="25.5">
      <c r="A33" s="133" t="s">
        <v>722</v>
      </c>
      <c r="B33" s="116" t="s">
        <v>721</v>
      </c>
      <c r="C33" s="148" t="s">
        <v>647</v>
      </c>
      <c r="D33" s="119">
        <f>2932.74-2000+76.905-932.74-76.905</f>
        <v>-2.5579538487363607E-13</v>
      </c>
      <c r="E33" s="120"/>
      <c r="F33" s="119"/>
      <c r="G33" s="150" t="s">
        <v>666</v>
      </c>
    </row>
    <row r="34" spans="1:7" ht="25.5">
      <c r="A34" s="133" t="s">
        <v>720</v>
      </c>
      <c r="B34" s="116" t="s">
        <v>719</v>
      </c>
      <c r="C34" s="148" t="s">
        <v>647</v>
      </c>
      <c r="D34" s="119">
        <v>0</v>
      </c>
      <c r="E34" s="120"/>
      <c r="F34" s="119"/>
      <c r="G34" s="150" t="s">
        <v>382</v>
      </c>
    </row>
    <row r="35" spans="1:7" ht="63.75">
      <c r="A35" s="133" t="s">
        <v>718</v>
      </c>
      <c r="B35" s="116" t="s">
        <v>717</v>
      </c>
      <c r="C35" s="116" t="s">
        <v>647</v>
      </c>
      <c r="D35" s="119">
        <v>0</v>
      </c>
      <c r="E35" s="120"/>
      <c r="F35" s="125"/>
      <c r="G35" s="143" t="s">
        <v>716</v>
      </c>
    </row>
    <row r="36" spans="1:7" ht="38.25">
      <c r="A36" s="133" t="s">
        <v>715</v>
      </c>
      <c r="B36" s="116" t="s">
        <v>714</v>
      </c>
      <c r="C36" s="116" t="s">
        <v>647</v>
      </c>
      <c r="D36" s="119">
        <v>3000</v>
      </c>
      <c r="E36" s="120"/>
      <c r="F36" s="119"/>
      <c r="G36" s="143" t="s">
        <v>713</v>
      </c>
    </row>
    <row r="37" spans="1:7" ht="38.25">
      <c r="A37" s="133" t="s">
        <v>712</v>
      </c>
      <c r="B37" s="116" t="s">
        <v>711</v>
      </c>
      <c r="C37" s="148" t="s">
        <v>647</v>
      </c>
      <c r="D37" s="119">
        <v>5000</v>
      </c>
      <c r="E37" s="120"/>
      <c r="F37" s="119"/>
      <c r="G37" s="143" t="s">
        <v>710</v>
      </c>
    </row>
    <row r="38" spans="1:7" ht="38.25">
      <c r="A38" s="133" t="s">
        <v>709</v>
      </c>
      <c r="B38" s="116" t="s">
        <v>708</v>
      </c>
      <c r="C38" s="148" t="s">
        <v>647</v>
      </c>
      <c r="D38" s="119">
        <v>0</v>
      </c>
      <c r="E38" s="120"/>
      <c r="F38" s="119"/>
      <c r="G38" s="143" t="s">
        <v>707</v>
      </c>
    </row>
    <row r="39" spans="1:7" ht="25.5">
      <c r="A39" s="133" t="s">
        <v>706</v>
      </c>
      <c r="B39" s="116" t="s">
        <v>705</v>
      </c>
      <c r="C39" s="148" t="s">
        <v>647</v>
      </c>
      <c r="D39" s="119">
        <v>518.27</v>
      </c>
      <c r="E39" s="120"/>
      <c r="F39" s="119"/>
      <c r="G39" s="143" t="s">
        <v>704</v>
      </c>
    </row>
    <row r="40" spans="1:7" ht="38.25">
      <c r="A40" s="133" t="s">
        <v>703</v>
      </c>
      <c r="B40" s="116" t="s">
        <v>702</v>
      </c>
      <c r="C40" s="148" t="s">
        <v>647</v>
      </c>
      <c r="D40" s="119">
        <v>500</v>
      </c>
      <c r="E40" s="120"/>
      <c r="F40" s="119"/>
      <c r="G40" s="143" t="s">
        <v>701</v>
      </c>
    </row>
    <row r="41" spans="1:7" ht="25.5">
      <c r="A41" s="133" t="s">
        <v>700</v>
      </c>
      <c r="B41" s="116" t="s">
        <v>699</v>
      </c>
      <c r="C41" s="148" t="s">
        <v>647</v>
      </c>
      <c r="D41" s="119">
        <v>0</v>
      </c>
      <c r="E41" s="120"/>
      <c r="F41" s="119"/>
      <c r="G41" s="143" t="s">
        <v>693</v>
      </c>
    </row>
    <row r="42" spans="1:7" ht="25.5">
      <c r="A42" s="133" t="s">
        <v>698</v>
      </c>
      <c r="B42" s="116" t="s">
        <v>697</v>
      </c>
      <c r="C42" s="148" t="s">
        <v>647</v>
      </c>
      <c r="D42" s="119">
        <v>2100</v>
      </c>
      <c r="E42" s="120"/>
      <c r="F42" s="119"/>
      <c r="G42" s="143" t="s">
        <v>696</v>
      </c>
    </row>
    <row r="43" spans="1:7" ht="25.5">
      <c r="A43" s="133" t="s">
        <v>695</v>
      </c>
      <c r="B43" s="116" t="s">
        <v>694</v>
      </c>
      <c r="C43" s="148" t="s">
        <v>647</v>
      </c>
      <c r="D43" s="119">
        <v>0</v>
      </c>
      <c r="E43" s="120"/>
      <c r="F43" s="119"/>
      <c r="G43" s="143" t="s">
        <v>693</v>
      </c>
    </row>
    <row r="44" spans="1:7" ht="38.25">
      <c r="A44" s="133" t="s">
        <v>692</v>
      </c>
      <c r="B44" s="116" t="s">
        <v>691</v>
      </c>
      <c r="C44" s="148" t="s">
        <v>647</v>
      </c>
      <c r="D44" s="119">
        <v>0</v>
      </c>
      <c r="E44" s="120"/>
      <c r="F44" s="119"/>
      <c r="G44" s="143" t="s">
        <v>690</v>
      </c>
    </row>
    <row r="45" spans="1:7" ht="38.25">
      <c r="A45" s="133" t="s">
        <v>689</v>
      </c>
      <c r="B45" s="116" t="s">
        <v>688</v>
      </c>
      <c r="C45" s="148" t="s">
        <v>647</v>
      </c>
      <c r="D45" s="119">
        <v>0</v>
      </c>
      <c r="E45" s="120"/>
      <c r="F45" s="119"/>
      <c r="G45" s="143" t="s">
        <v>687</v>
      </c>
    </row>
    <row r="46" spans="1:7" ht="25.5">
      <c r="A46" s="133" t="s">
        <v>686</v>
      </c>
      <c r="B46" s="116" t="s">
        <v>685</v>
      </c>
      <c r="C46" s="148" t="s">
        <v>647</v>
      </c>
      <c r="D46" s="119">
        <v>0</v>
      </c>
      <c r="E46" s="120"/>
      <c r="F46" s="119"/>
      <c r="G46" s="143" t="s">
        <v>684</v>
      </c>
    </row>
    <row r="47" spans="1:7" ht="25.5">
      <c r="A47" s="133" t="s">
        <v>683</v>
      </c>
      <c r="B47" s="116" t="s">
        <v>682</v>
      </c>
      <c r="C47" s="148" t="s">
        <v>647</v>
      </c>
      <c r="D47" s="119">
        <v>1387</v>
      </c>
      <c r="E47" s="120"/>
      <c r="F47" s="119"/>
      <c r="G47" s="143" t="s">
        <v>681</v>
      </c>
    </row>
    <row r="48" spans="1:7" ht="38.25">
      <c r="A48" s="133" t="s">
        <v>680</v>
      </c>
      <c r="B48" s="116" t="s">
        <v>679</v>
      </c>
      <c r="C48" s="148" t="s">
        <v>647</v>
      </c>
      <c r="D48" s="119">
        <v>6000</v>
      </c>
      <c r="E48" s="120"/>
      <c r="F48" s="119"/>
      <c r="G48" s="149" t="s">
        <v>678</v>
      </c>
    </row>
    <row r="49" spans="1:7" ht="38.25">
      <c r="A49" s="133" t="s">
        <v>677</v>
      </c>
      <c r="B49" s="116" t="s">
        <v>676</v>
      </c>
      <c r="C49" s="148" t="s">
        <v>647</v>
      </c>
      <c r="D49" s="119">
        <v>0</v>
      </c>
      <c r="E49" s="120"/>
      <c r="F49" s="119"/>
      <c r="G49" s="143" t="s">
        <v>675</v>
      </c>
    </row>
    <row r="50" spans="1:7" ht="25.5">
      <c r="A50" s="133" t="s">
        <v>674</v>
      </c>
      <c r="B50" s="116" t="s">
        <v>673</v>
      </c>
      <c r="C50" s="148" t="s">
        <v>647</v>
      </c>
      <c r="D50" s="119">
        <v>0</v>
      </c>
      <c r="E50" s="120"/>
      <c r="F50" s="119"/>
      <c r="G50" s="143" t="s">
        <v>672</v>
      </c>
    </row>
    <row r="51" spans="1:7" ht="25.5">
      <c r="A51" s="133" t="s">
        <v>671</v>
      </c>
      <c r="B51" s="116" t="s">
        <v>670</v>
      </c>
      <c r="C51" s="148" t="s">
        <v>647</v>
      </c>
      <c r="D51" s="119">
        <v>0</v>
      </c>
      <c r="E51" s="120"/>
      <c r="F51" s="119"/>
      <c r="G51" s="143" t="s">
        <v>669</v>
      </c>
    </row>
    <row r="52" spans="1:7" ht="25.5">
      <c r="A52" s="133" t="s">
        <v>668</v>
      </c>
      <c r="B52" s="116" t="s">
        <v>667</v>
      </c>
      <c r="C52" s="148" t="s">
        <v>647</v>
      </c>
      <c r="D52" s="119">
        <v>0</v>
      </c>
      <c r="E52" s="120"/>
      <c r="F52" s="119"/>
      <c r="G52" s="143" t="s">
        <v>666</v>
      </c>
    </row>
    <row r="53" spans="1:7" ht="25.5">
      <c r="A53" s="133" t="s">
        <v>665</v>
      </c>
      <c r="B53" s="116" t="s">
        <v>664</v>
      </c>
      <c r="C53" s="148" t="s">
        <v>647</v>
      </c>
      <c r="D53" s="119">
        <v>300</v>
      </c>
      <c r="E53" s="120"/>
      <c r="F53" s="119"/>
      <c r="G53" s="143" t="s">
        <v>663</v>
      </c>
    </row>
    <row r="54" spans="1:7" ht="25.5">
      <c r="A54" s="133" t="s">
        <v>662</v>
      </c>
      <c r="B54" s="116" t="s">
        <v>661</v>
      </c>
      <c r="C54" s="148" t="s">
        <v>647</v>
      </c>
      <c r="D54" s="119">
        <v>0</v>
      </c>
      <c r="E54" s="120"/>
      <c r="F54" s="119"/>
      <c r="G54" s="143" t="s">
        <v>653</v>
      </c>
    </row>
    <row r="55" spans="1:7" ht="25.5">
      <c r="A55" s="133" t="s">
        <v>660</v>
      </c>
      <c r="B55" s="116" t="s">
        <v>659</v>
      </c>
      <c r="C55" s="148" t="s">
        <v>647</v>
      </c>
      <c r="D55" s="119">
        <v>0</v>
      </c>
      <c r="E55" s="120"/>
      <c r="F55" s="119"/>
      <c r="G55" s="143" t="s">
        <v>382</v>
      </c>
    </row>
    <row r="56" spans="1:7" ht="25.5">
      <c r="A56" s="133" t="s">
        <v>658</v>
      </c>
      <c r="B56" s="116" t="s">
        <v>657</v>
      </c>
      <c r="C56" s="148" t="s">
        <v>647</v>
      </c>
      <c r="D56" s="119">
        <v>0</v>
      </c>
      <c r="E56" s="120"/>
      <c r="F56" s="119"/>
      <c r="G56" s="143" t="s">
        <v>656</v>
      </c>
    </row>
    <row r="57" spans="1:7" ht="25.5">
      <c r="A57" s="133" t="s">
        <v>655</v>
      </c>
      <c r="B57" s="116" t="s">
        <v>654</v>
      </c>
      <c r="C57" s="148" t="s">
        <v>647</v>
      </c>
      <c r="D57" s="119">
        <v>0</v>
      </c>
      <c r="E57" s="120"/>
      <c r="F57" s="119"/>
      <c r="G57" s="143" t="s">
        <v>653</v>
      </c>
    </row>
    <row r="58" spans="1:7" ht="51">
      <c r="A58" s="133" t="s">
        <v>652</v>
      </c>
      <c r="B58" s="116" t="s">
        <v>651</v>
      </c>
      <c r="C58" s="148" t="s">
        <v>647</v>
      </c>
      <c r="D58" s="119">
        <v>100</v>
      </c>
      <c r="E58" s="120"/>
      <c r="F58" s="119"/>
      <c r="G58" s="116" t="s">
        <v>650</v>
      </c>
    </row>
    <row r="59" spans="1:7" ht="25.5">
      <c r="A59" s="133" t="s">
        <v>649</v>
      </c>
      <c r="B59" s="116" t="s">
        <v>648</v>
      </c>
      <c r="C59" s="148" t="s">
        <v>647</v>
      </c>
      <c r="D59" s="119">
        <v>4000</v>
      </c>
      <c r="E59" s="120"/>
      <c r="F59" s="119"/>
      <c r="G59" s="143" t="s">
        <v>646</v>
      </c>
    </row>
    <row r="60" spans="1:7" ht="25.5">
      <c r="A60" s="133" t="s">
        <v>645</v>
      </c>
      <c r="B60" s="143" t="s">
        <v>644</v>
      </c>
      <c r="C60" s="148" t="s">
        <v>643</v>
      </c>
      <c r="D60" s="119">
        <v>500</v>
      </c>
      <c r="E60" s="120"/>
      <c r="F60" s="119"/>
      <c r="G60" s="143"/>
    </row>
    <row r="61" spans="1:7">
      <c r="A61" s="147">
        <v>1317640</v>
      </c>
      <c r="B61" s="146" t="s">
        <v>642</v>
      </c>
      <c r="C61" s="145"/>
      <c r="D61" s="144">
        <f>D62+D158+D160+D163+D165+D168</f>
        <v>31797.5602</v>
      </c>
      <c r="E61" s="144"/>
      <c r="F61" s="144">
        <f>F62+F158+F160+F163+F165+F168</f>
        <v>2377.4015899999999</v>
      </c>
      <c r="G61" s="143"/>
    </row>
    <row r="62" spans="1:7" ht="25.5">
      <c r="A62" s="122"/>
      <c r="B62" s="122" t="s">
        <v>406</v>
      </c>
      <c r="C62" s="122"/>
      <c r="D62" s="117">
        <f>SUM(D63:D157)</f>
        <v>24023.096999999998</v>
      </c>
      <c r="E62" s="134"/>
      <c r="F62" s="117">
        <f>SUM(F63:F157)</f>
        <v>2377.4015899999999</v>
      </c>
      <c r="G62" s="122"/>
    </row>
    <row r="63" spans="1:7" ht="51">
      <c r="A63" s="133" t="s">
        <v>641</v>
      </c>
      <c r="B63" s="116" t="s">
        <v>640</v>
      </c>
      <c r="C63" s="116" t="s">
        <v>406</v>
      </c>
      <c r="D63" s="139">
        <v>123.85590999999999</v>
      </c>
      <c r="E63" s="139"/>
      <c r="F63" s="119">
        <f>32.20667+62.57043</f>
        <v>94.777100000000004</v>
      </c>
      <c r="G63" s="116" t="s">
        <v>639</v>
      </c>
    </row>
    <row r="64" spans="1:7" ht="51">
      <c r="A64" s="133" t="s">
        <v>638</v>
      </c>
      <c r="B64" s="116" t="s">
        <v>637</v>
      </c>
      <c r="C64" s="116" t="s">
        <v>406</v>
      </c>
      <c r="D64" s="139">
        <v>126.38578</v>
      </c>
      <c r="E64" s="139"/>
      <c r="F64" s="119">
        <f>37.78541+60.4047</f>
        <v>98.190110000000004</v>
      </c>
      <c r="G64" s="116" t="s">
        <v>636</v>
      </c>
    </row>
    <row r="65" spans="1:7" ht="51">
      <c r="A65" s="133" t="s">
        <v>635</v>
      </c>
      <c r="B65" s="116" t="s">
        <v>634</v>
      </c>
      <c r="C65" s="116" t="s">
        <v>406</v>
      </c>
      <c r="D65" s="139">
        <v>127.45138</v>
      </c>
      <c r="E65" s="139"/>
      <c r="F65" s="119">
        <f>35.07343+62.99537</f>
        <v>98.06880000000001</v>
      </c>
      <c r="G65" s="116" t="s">
        <v>633</v>
      </c>
    </row>
    <row r="66" spans="1:7" ht="51">
      <c r="A66" s="133" t="s">
        <v>632</v>
      </c>
      <c r="B66" s="116" t="s">
        <v>631</v>
      </c>
      <c r="C66" s="116" t="s">
        <v>406</v>
      </c>
      <c r="D66" s="139">
        <v>188.67679999999999</v>
      </c>
      <c r="E66" s="139"/>
      <c r="F66" s="119">
        <f>93.30384+64.402</f>
        <v>157.70583999999999</v>
      </c>
      <c r="G66" s="116" t="s">
        <v>630</v>
      </c>
    </row>
    <row r="67" spans="1:7" ht="51">
      <c r="A67" s="133" t="s">
        <v>629</v>
      </c>
      <c r="B67" s="116" t="s">
        <v>628</v>
      </c>
      <c r="C67" s="116" t="s">
        <v>406</v>
      </c>
      <c r="D67" s="139">
        <v>126.39241</v>
      </c>
      <c r="E67" s="139"/>
      <c r="F67" s="119">
        <f>43.68245+56.27131</f>
        <v>99.953760000000003</v>
      </c>
      <c r="G67" s="116" t="s">
        <v>627</v>
      </c>
    </row>
    <row r="68" spans="1:7" ht="25.5">
      <c r="A68" s="133" t="s">
        <v>626</v>
      </c>
      <c r="B68" s="116" t="s">
        <v>625</v>
      </c>
      <c r="C68" s="116" t="s">
        <v>406</v>
      </c>
      <c r="D68" s="139">
        <v>172.77524</v>
      </c>
      <c r="E68" s="139"/>
      <c r="F68" s="119">
        <f>125.19577+31.07983</f>
        <v>156.2756</v>
      </c>
      <c r="G68" s="116" t="s">
        <v>624</v>
      </c>
    </row>
    <row r="69" spans="1:7" ht="51">
      <c r="A69" s="133" t="s">
        <v>623</v>
      </c>
      <c r="B69" s="116" t="s">
        <v>622</v>
      </c>
      <c r="C69" s="116" t="s">
        <v>406</v>
      </c>
      <c r="D69" s="139">
        <v>117.43617</v>
      </c>
      <c r="E69" s="139"/>
      <c r="F69" s="119">
        <f>36.97496+54.8333</f>
        <v>91.808260000000004</v>
      </c>
      <c r="G69" s="116" t="s">
        <v>621</v>
      </c>
    </row>
    <row r="70" spans="1:7" ht="51">
      <c r="A70" s="133" t="s">
        <v>620</v>
      </c>
      <c r="B70" s="116" t="s">
        <v>619</v>
      </c>
      <c r="C70" s="116" t="s">
        <v>406</v>
      </c>
      <c r="D70" s="139">
        <v>125.28794000000001</v>
      </c>
      <c r="E70" s="139"/>
      <c r="F70" s="119">
        <f>45.22238+54.44895</f>
        <v>99.671330000000012</v>
      </c>
      <c r="G70" s="116" t="s">
        <v>618</v>
      </c>
    </row>
    <row r="71" spans="1:7" ht="51">
      <c r="A71" s="133" t="s">
        <v>617</v>
      </c>
      <c r="B71" s="116" t="s">
        <v>616</v>
      </c>
      <c r="C71" s="116" t="s">
        <v>406</v>
      </c>
      <c r="D71" s="139">
        <v>75.443150000000003</v>
      </c>
      <c r="E71" s="139"/>
      <c r="F71" s="119">
        <f>21.03407+37.10499</f>
        <v>58.139060000000001</v>
      </c>
      <c r="G71" s="116" t="s">
        <v>615</v>
      </c>
    </row>
    <row r="72" spans="1:7" ht="25.5">
      <c r="A72" s="133" t="s">
        <v>614</v>
      </c>
      <c r="B72" s="143" t="s">
        <v>613</v>
      </c>
      <c r="C72" s="116" t="s">
        <v>406</v>
      </c>
      <c r="D72" s="141">
        <v>224.61920000000001</v>
      </c>
      <c r="E72" s="141"/>
      <c r="F72" s="125">
        <f>48.41568+120.42072</f>
        <v>168.8364</v>
      </c>
      <c r="G72" s="116" t="s">
        <v>612</v>
      </c>
    </row>
    <row r="73" spans="1:7" ht="38.25">
      <c r="A73" s="133" t="s">
        <v>611</v>
      </c>
      <c r="B73" s="116" t="s">
        <v>610</v>
      </c>
      <c r="C73" s="116" t="s">
        <v>406</v>
      </c>
      <c r="D73" s="139">
        <v>192.63951</v>
      </c>
      <c r="E73" s="139"/>
      <c r="F73" s="119">
        <v>4.0590000000000002</v>
      </c>
      <c r="G73" s="116" t="s">
        <v>609</v>
      </c>
    </row>
    <row r="74" spans="1:7" ht="51">
      <c r="A74" s="133" t="s">
        <v>608</v>
      </c>
      <c r="B74" s="116" t="s">
        <v>607</v>
      </c>
      <c r="C74" s="116" t="s">
        <v>406</v>
      </c>
      <c r="D74" s="139">
        <v>117.18692</v>
      </c>
      <c r="E74" s="139"/>
      <c r="F74" s="119">
        <f>43.74755+49.92667</f>
        <v>93.674219999999991</v>
      </c>
      <c r="G74" s="116" t="s">
        <v>606</v>
      </c>
    </row>
    <row r="75" spans="1:7" ht="38.25">
      <c r="A75" s="133" t="s">
        <v>605</v>
      </c>
      <c r="B75" s="116" t="s">
        <v>604</v>
      </c>
      <c r="C75" s="116" t="s">
        <v>406</v>
      </c>
      <c r="D75" s="139">
        <v>123.93884</v>
      </c>
      <c r="E75" s="139"/>
      <c r="F75" s="119">
        <f>47.96066+51.61131</f>
        <v>99.571969999999993</v>
      </c>
      <c r="G75" s="116" t="s">
        <v>603</v>
      </c>
    </row>
    <row r="76" spans="1:7" ht="38.25">
      <c r="A76" s="133" t="s">
        <v>602</v>
      </c>
      <c r="B76" s="140" t="s">
        <v>601</v>
      </c>
      <c r="C76" s="116" t="s">
        <v>406</v>
      </c>
      <c r="D76" s="141">
        <v>84.794349999999994</v>
      </c>
      <c r="E76" s="141"/>
      <c r="F76" s="125">
        <v>0</v>
      </c>
      <c r="G76" s="140" t="s">
        <v>600</v>
      </c>
    </row>
    <row r="77" spans="1:7" ht="38.25">
      <c r="A77" s="133" t="s">
        <v>598</v>
      </c>
      <c r="B77" s="116" t="s">
        <v>597</v>
      </c>
      <c r="C77" s="116" t="s">
        <v>406</v>
      </c>
      <c r="D77" s="139">
        <v>286.92099999999999</v>
      </c>
      <c r="E77" s="139"/>
      <c r="F77" s="119">
        <f>140.59311</f>
        <v>140.59311</v>
      </c>
      <c r="G77" s="137" t="s">
        <v>599</v>
      </c>
    </row>
    <row r="78" spans="1:7" ht="38.25">
      <c r="A78" s="133" t="s">
        <v>598</v>
      </c>
      <c r="B78" s="116" t="s">
        <v>597</v>
      </c>
      <c r="C78" s="116" t="s">
        <v>406</v>
      </c>
      <c r="D78" s="139">
        <v>141.52186</v>
      </c>
      <c r="E78" s="139"/>
      <c r="F78" s="119">
        <v>0</v>
      </c>
      <c r="G78" s="137" t="s">
        <v>596</v>
      </c>
    </row>
    <row r="79" spans="1:7" ht="25.5">
      <c r="A79" s="133" t="s">
        <v>595</v>
      </c>
      <c r="B79" s="116" t="s">
        <v>594</v>
      </c>
      <c r="C79" s="116" t="s">
        <v>406</v>
      </c>
      <c r="D79" s="139">
        <v>84.659329999999997</v>
      </c>
      <c r="E79" s="139"/>
      <c r="F79" s="125">
        <f>18.98056+44.46323</f>
        <v>63.443790000000007</v>
      </c>
      <c r="G79" s="137" t="s">
        <v>593</v>
      </c>
    </row>
    <row r="80" spans="1:7" ht="38.25">
      <c r="A80" s="133" t="s">
        <v>592</v>
      </c>
      <c r="B80" s="116" t="s">
        <v>591</v>
      </c>
      <c r="C80" s="116" t="s">
        <v>406</v>
      </c>
      <c r="D80" s="139">
        <v>454.22086000000002</v>
      </c>
      <c r="E80" s="139"/>
      <c r="F80" s="119">
        <f>291.82193+105.36167</f>
        <v>397.18360000000001</v>
      </c>
      <c r="G80" s="137" t="s">
        <v>590</v>
      </c>
    </row>
    <row r="81" spans="1:7" ht="38.25">
      <c r="A81" s="133" t="s">
        <v>589</v>
      </c>
      <c r="B81" s="116" t="s">
        <v>588</v>
      </c>
      <c r="C81" s="116" t="s">
        <v>406</v>
      </c>
      <c r="D81" s="139">
        <v>125.25660000000001</v>
      </c>
      <c r="E81" s="139"/>
      <c r="F81" s="119">
        <f>39.03691+58.70528</f>
        <v>97.742189999999994</v>
      </c>
      <c r="G81" s="137" t="s">
        <v>587</v>
      </c>
    </row>
    <row r="82" spans="1:7" ht="38.25">
      <c r="A82" s="133" t="s">
        <v>586</v>
      </c>
      <c r="B82" s="116" t="s">
        <v>585</v>
      </c>
      <c r="C82" s="116" t="s">
        <v>406</v>
      </c>
      <c r="D82" s="139">
        <v>129.66253</v>
      </c>
      <c r="E82" s="139"/>
      <c r="F82" s="119">
        <f>61.68103+46.00994</f>
        <v>107.69096999999999</v>
      </c>
      <c r="G82" s="137" t="s">
        <v>584</v>
      </c>
    </row>
    <row r="83" spans="1:7" ht="25.5">
      <c r="A83" s="133" t="s">
        <v>583</v>
      </c>
      <c r="B83" s="116" t="s">
        <v>582</v>
      </c>
      <c r="C83" s="116" t="s">
        <v>406</v>
      </c>
      <c r="D83" s="139">
        <v>61.286050000000003</v>
      </c>
      <c r="E83" s="139"/>
      <c r="F83" s="119">
        <f>18.76458+29.02729</f>
        <v>47.791870000000003</v>
      </c>
      <c r="G83" s="137" t="s">
        <v>569</v>
      </c>
    </row>
    <row r="84" spans="1:7" ht="25.5">
      <c r="A84" s="133" t="s">
        <v>581</v>
      </c>
      <c r="B84" s="116" t="s">
        <v>580</v>
      </c>
      <c r="C84" s="116" t="s">
        <v>406</v>
      </c>
      <c r="D84" s="139">
        <v>60.9983</v>
      </c>
      <c r="E84" s="139"/>
      <c r="F84" s="119">
        <f>19.30298+28.45213</f>
        <v>47.755110000000002</v>
      </c>
      <c r="G84" s="137" t="s">
        <v>569</v>
      </c>
    </row>
    <row r="85" spans="1:7" ht="25.5">
      <c r="A85" s="133" t="s">
        <v>579</v>
      </c>
      <c r="B85" s="116" t="s">
        <v>578</v>
      </c>
      <c r="C85" s="116" t="s">
        <v>406</v>
      </c>
      <c r="D85" s="139">
        <v>61.286230000000003</v>
      </c>
      <c r="E85" s="139"/>
      <c r="F85" s="119">
        <f>18.48917+29.22008</f>
        <v>47.709249999999997</v>
      </c>
      <c r="G85" s="137" t="s">
        <v>569</v>
      </c>
    </row>
    <row r="86" spans="1:7" ht="25.5">
      <c r="A86" s="133" t="s">
        <v>577</v>
      </c>
      <c r="B86" s="116" t="s">
        <v>576</v>
      </c>
      <c r="C86" s="116" t="s">
        <v>406</v>
      </c>
      <c r="D86" s="139">
        <v>60.61289</v>
      </c>
      <c r="E86" s="139"/>
      <c r="F86" s="125">
        <f>20.64589+27.21364</f>
        <v>47.859530000000007</v>
      </c>
      <c r="G86" s="116" t="s">
        <v>575</v>
      </c>
    </row>
    <row r="87" spans="1:7" ht="51">
      <c r="A87" s="133" t="s">
        <v>574</v>
      </c>
      <c r="B87" s="116" t="s">
        <v>573</v>
      </c>
      <c r="C87" s="116" t="s">
        <v>406</v>
      </c>
      <c r="D87" s="139">
        <v>181.88063</v>
      </c>
      <c r="E87" s="139"/>
      <c r="F87" s="119">
        <v>0</v>
      </c>
      <c r="G87" s="116" t="s">
        <v>572</v>
      </c>
    </row>
    <row r="88" spans="1:7" ht="25.5">
      <c r="A88" s="133" t="s">
        <v>571</v>
      </c>
      <c r="B88" s="143" t="s">
        <v>570</v>
      </c>
      <c r="C88" s="116" t="s">
        <v>406</v>
      </c>
      <c r="D88" s="141">
        <v>75.709119999999999</v>
      </c>
      <c r="E88" s="141"/>
      <c r="F88" s="125">
        <f>22.7234+36.17732</f>
        <v>58.900720000000007</v>
      </c>
      <c r="G88" s="140" t="s">
        <v>569</v>
      </c>
    </row>
    <row r="89" spans="1:7" ht="38.25">
      <c r="A89" s="133" t="s">
        <v>568</v>
      </c>
      <c r="B89" s="140" t="s">
        <v>567</v>
      </c>
      <c r="C89" s="116" t="s">
        <v>406</v>
      </c>
      <c r="D89" s="141">
        <v>225.1088</v>
      </c>
      <c r="E89" s="141"/>
      <c r="F89" s="24">
        <v>0</v>
      </c>
      <c r="G89" s="140" t="s">
        <v>405</v>
      </c>
    </row>
    <row r="90" spans="1:7" ht="38.25">
      <c r="A90" s="133" t="s">
        <v>566</v>
      </c>
      <c r="B90" s="137" t="s">
        <v>565</v>
      </c>
      <c r="C90" s="116" t="s">
        <v>406</v>
      </c>
      <c r="D90" s="139">
        <v>509.13339999999999</v>
      </c>
      <c r="E90" s="139"/>
      <c r="F90" s="138">
        <v>0</v>
      </c>
      <c r="G90" s="137" t="s">
        <v>564</v>
      </c>
    </row>
    <row r="91" spans="1:7" ht="25.5">
      <c r="A91" s="133" t="s">
        <v>563</v>
      </c>
      <c r="B91" s="137" t="s">
        <v>562</v>
      </c>
      <c r="C91" s="116" t="s">
        <v>406</v>
      </c>
      <c r="D91" s="139">
        <v>210.4392</v>
      </c>
      <c r="E91" s="139"/>
      <c r="F91" s="138">
        <v>0</v>
      </c>
      <c r="G91" s="137" t="s">
        <v>405</v>
      </c>
    </row>
    <row r="92" spans="1:7" ht="38.25">
      <c r="A92" s="133" t="s">
        <v>561</v>
      </c>
      <c r="B92" s="137" t="s">
        <v>560</v>
      </c>
      <c r="C92" s="116" t="s">
        <v>406</v>
      </c>
      <c r="D92" s="139">
        <v>254.68180000000001</v>
      </c>
      <c r="E92" s="139"/>
      <c r="F92" s="138">
        <v>0</v>
      </c>
      <c r="G92" s="137" t="s">
        <v>405</v>
      </c>
    </row>
    <row r="93" spans="1:7" ht="25.5">
      <c r="A93" s="133" t="s">
        <v>559</v>
      </c>
      <c r="B93" s="137" t="s">
        <v>558</v>
      </c>
      <c r="C93" s="116" t="s">
        <v>406</v>
      </c>
      <c r="D93" s="139">
        <v>225.053</v>
      </c>
      <c r="E93" s="139"/>
      <c r="F93" s="138">
        <v>0</v>
      </c>
      <c r="G93" s="137" t="s">
        <v>405</v>
      </c>
    </row>
    <row r="94" spans="1:7" ht="25.5">
      <c r="A94" s="133" t="s">
        <v>557</v>
      </c>
      <c r="B94" s="137" t="s">
        <v>556</v>
      </c>
      <c r="C94" s="116" t="s">
        <v>406</v>
      </c>
      <c r="D94" s="139">
        <v>225.20519999999999</v>
      </c>
      <c r="E94" s="139"/>
      <c r="F94" s="138">
        <v>0</v>
      </c>
      <c r="G94" s="137" t="s">
        <v>405</v>
      </c>
    </row>
    <row r="95" spans="1:7" ht="38.25">
      <c r="A95" s="133" t="s">
        <v>555</v>
      </c>
      <c r="B95" s="137" t="s">
        <v>554</v>
      </c>
      <c r="C95" s="116" t="s">
        <v>406</v>
      </c>
      <c r="D95" s="139">
        <v>1265.2952</v>
      </c>
      <c r="E95" s="139"/>
      <c r="F95" s="138">
        <v>0</v>
      </c>
      <c r="G95" s="137" t="s">
        <v>553</v>
      </c>
    </row>
    <row r="96" spans="1:7" ht="38.25">
      <c r="A96" s="133" t="s">
        <v>552</v>
      </c>
      <c r="B96" s="137" t="s">
        <v>551</v>
      </c>
      <c r="C96" s="116" t="s">
        <v>406</v>
      </c>
      <c r="D96" s="139">
        <v>354.73939999999999</v>
      </c>
      <c r="E96" s="139"/>
      <c r="F96" s="138">
        <v>0</v>
      </c>
      <c r="G96" s="137" t="s">
        <v>550</v>
      </c>
    </row>
    <row r="97" spans="1:7" ht="25.5">
      <c r="A97" s="133" t="s">
        <v>549</v>
      </c>
      <c r="B97" s="137" t="s">
        <v>548</v>
      </c>
      <c r="C97" s="116" t="s">
        <v>406</v>
      </c>
      <c r="D97" s="139">
        <v>255.0814</v>
      </c>
      <c r="E97" s="139"/>
      <c r="F97" s="138">
        <v>0</v>
      </c>
      <c r="G97" s="137" t="s">
        <v>405</v>
      </c>
    </row>
    <row r="98" spans="1:7" ht="25.5">
      <c r="A98" s="133" t="s">
        <v>547</v>
      </c>
      <c r="B98" s="137" t="s">
        <v>546</v>
      </c>
      <c r="C98" s="116" t="s">
        <v>406</v>
      </c>
      <c r="D98" s="139">
        <v>129.21080000000001</v>
      </c>
      <c r="E98" s="139"/>
      <c r="F98" s="138">
        <v>0</v>
      </c>
      <c r="G98" s="137" t="s">
        <v>405</v>
      </c>
    </row>
    <row r="99" spans="1:7" ht="38.25">
      <c r="A99" s="133" t="s">
        <v>545</v>
      </c>
      <c r="B99" s="137" t="s">
        <v>544</v>
      </c>
      <c r="C99" s="116" t="s">
        <v>406</v>
      </c>
      <c r="D99" s="139">
        <v>438.70600000000002</v>
      </c>
      <c r="E99" s="139"/>
      <c r="F99" s="138">
        <v>0</v>
      </c>
      <c r="G99" s="137" t="s">
        <v>543</v>
      </c>
    </row>
    <row r="100" spans="1:7" ht="25.5">
      <c r="A100" s="133" t="s">
        <v>542</v>
      </c>
      <c r="B100" s="137" t="s">
        <v>541</v>
      </c>
      <c r="C100" s="116" t="s">
        <v>406</v>
      </c>
      <c r="D100" s="139">
        <v>121.39660000000001</v>
      </c>
      <c r="E100" s="139"/>
      <c r="F100" s="138">
        <v>0</v>
      </c>
      <c r="G100" s="137" t="s">
        <v>405</v>
      </c>
    </row>
    <row r="101" spans="1:7" ht="38.25">
      <c r="A101" s="133" t="s">
        <v>540</v>
      </c>
      <c r="B101" s="137" t="s">
        <v>539</v>
      </c>
      <c r="C101" s="116" t="s">
        <v>406</v>
      </c>
      <c r="D101" s="139">
        <v>319.04680000000002</v>
      </c>
      <c r="E101" s="139"/>
      <c r="F101" s="138">
        <v>0</v>
      </c>
      <c r="G101" s="137" t="s">
        <v>538</v>
      </c>
    </row>
    <row r="102" spans="1:7" ht="38.25">
      <c r="A102" s="133" t="s">
        <v>537</v>
      </c>
      <c r="B102" s="137" t="s">
        <v>536</v>
      </c>
      <c r="C102" s="116" t="s">
        <v>406</v>
      </c>
      <c r="D102" s="139">
        <v>330.12099999999998</v>
      </c>
      <c r="E102" s="139"/>
      <c r="F102" s="138">
        <v>0</v>
      </c>
      <c r="G102" s="137" t="s">
        <v>535</v>
      </c>
    </row>
    <row r="103" spans="1:7" ht="38.25">
      <c r="A103" s="133" t="s">
        <v>534</v>
      </c>
      <c r="B103" s="137" t="s">
        <v>533</v>
      </c>
      <c r="C103" s="116" t="s">
        <v>406</v>
      </c>
      <c r="D103" s="139">
        <v>490.39960000000002</v>
      </c>
      <c r="E103" s="139"/>
      <c r="F103" s="138">
        <v>0</v>
      </c>
      <c r="G103" s="137" t="s">
        <v>532</v>
      </c>
    </row>
    <row r="104" spans="1:7" ht="25.5">
      <c r="A104" s="133" t="s">
        <v>531</v>
      </c>
      <c r="B104" s="137" t="s">
        <v>530</v>
      </c>
      <c r="C104" s="116" t="s">
        <v>406</v>
      </c>
      <c r="D104" s="139">
        <v>102.5134</v>
      </c>
      <c r="E104" s="139"/>
      <c r="F104" s="138">
        <v>0</v>
      </c>
      <c r="G104" s="137" t="s">
        <v>405</v>
      </c>
    </row>
    <row r="105" spans="1:7" ht="25.5">
      <c r="A105" s="133" t="s">
        <v>529</v>
      </c>
      <c r="B105" s="137" t="s">
        <v>528</v>
      </c>
      <c r="C105" s="116" t="s">
        <v>406</v>
      </c>
      <c r="D105" s="139">
        <v>516</v>
      </c>
      <c r="E105" s="139"/>
      <c r="F105" s="138">
        <v>0</v>
      </c>
      <c r="G105" s="137" t="s">
        <v>405</v>
      </c>
    </row>
    <row r="106" spans="1:7" ht="25.5">
      <c r="A106" s="133" t="s">
        <v>527</v>
      </c>
      <c r="B106" s="137" t="s">
        <v>526</v>
      </c>
      <c r="C106" s="116" t="s">
        <v>406</v>
      </c>
      <c r="D106" s="139">
        <v>265.93900000000002</v>
      </c>
      <c r="E106" s="139"/>
      <c r="F106" s="138">
        <v>0</v>
      </c>
      <c r="G106" s="137" t="s">
        <v>405</v>
      </c>
    </row>
    <row r="107" spans="1:7" ht="25.5">
      <c r="A107" s="133" t="s">
        <v>525</v>
      </c>
      <c r="B107" s="137" t="s">
        <v>524</v>
      </c>
      <c r="C107" s="116" t="s">
        <v>406</v>
      </c>
      <c r="D107" s="139">
        <v>231.2056</v>
      </c>
      <c r="E107" s="139"/>
      <c r="F107" s="138">
        <v>0</v>
      </c>
      <c r="G107" s="137" t="s">
        <v>405</v>
      </c>
    </row>
    <row r="108" spans="1:7" ht="25.5">
      <c r="A108" s="137" t="s">
        <v>523</v>
      </c>
      <c r="B108" s="137" t="s">
        <v>522</v>
      </c>
      <c r="C108" s="116" t="s">
        <v>406</v>
      </c>
      <c r="D108" s="139">
        <v>255.14660000000001</v>
      </c>
      <c r="E108" s="139"/>
      <c r="F108" s="138">
        <v>0</v>
      </c>
      <c r="G108" s="137" t="s">
        <v>405</v>
      </c>
    </row>
    <row r="109" spans="1:7" ht="25.5">
      <c r="A109" s="137" t="s">
        <v>521</v>
      </c>
      <c r="B109" s="137" t="s">
        <v>520</v>
      </c>
      <c r="C109" s="116" t="s">
        <v>406</v>
      </c>
      <c r="D109" s="139">
        <v>251.72</v>
      </c>
      <c r="E109" s="139"/>
      <c r="F109" s="138">
        <v>0</v>
      </c>
      <c r="G109" s="137" t="s">
        <v>405</v>
      </c>
    </row>
    <row r="110" spans="1:7" ht="25.5">
      <c r="A110" s="137" t="s">
        <v>519</v>
      </c>
      <c r="B110" s="137" t="s">
        <v>518</v>
      </c>
      <c r="C110" s="116" t="s">
        <v>406</v>
      </c>
      <c r="D110" s="139">
        <v>129.1636</v>
      </c>
      <c r="E110" s="139"/>
      <c r="F110" s="138">
        <v>0</v>
      </c>
      <c r="G110" s="137" t="s">
        <v>405</v>
      </c>
    </row>
    <row r="111" spans="1:7" ht="25.5">
      <c r="A111" s="137" t="s">
        <v>517</v>
      </c>
      <c r="B111" s="137" t="s">
        <v>516</v>
      </c>
      <c r="C111" s="116" t="s">
        <v>406</v>
      </c>
      <c r="D111" s="139">
        <v>255.4034</v>
      </c>
      <c r="E111" s="139"/>
      <c r="F111" s="138">
        <v>0</v>
      </c>
      <c r="G111" s="137" t="s">
        <v>405</v>
      </c>
    </row>
    <row r="112" spans="1:7" ht="25.5">
      <c r="A112" s="137" t="s">
        <v>515</v>
      </c>
      <c r="B112" s="137" t="s">
        <v>514</v>
      </c>
      <c r="C112" s="116" t="s">
        <v>406</v>
      </c>
      <c r="D112" s="139">
        <v>241.15459999999999</v>
      </c>
      <c r="E112" s="139"/>
      <c r="F112" s="138">
        <v>0</v>
      </c>
      <c r="G112" s="137" t="s">
        <v>405</v>
      </c>
    </row>
    <row r="113" spans="1:7" ht="25.5">
      <c r="A113" s="142" t="s">
        <v>513</v>
      </c>
      <c r="B113" s="142" t="s">
        <v>512</v>
      </c>
      <c r="C113" s="116" t="s">
        <v>406</v>
      </c>
      <c r="D113" s="139">
        <v>225.38499999999999</v>
      </c>
      <c r="E113" s="139"/>
      <c r="F113" s="138">
        <v>0</v>
      </c>
      <c r="G113" s="137" t="s">
        <v>405</v>
      </c>
    </row>
    <row r="114" spans="1:7" ht="25.5">
      <c r="A114" s="137" t="s">
        <v>511</v>
      </c>
      <c r="B114" s="137" t="s">
        <v>510</v>
      </c>
      <c r="C114" s="116" t="s">
        <v>406</v>
      </c>
      <c r="D114" s="139">
        <v>225.38499999999999</v>
      </c>
      <c r="E114" s="139"/>
      <c r="F114" s="138">
        <v>0</v>
      </c>
      <c r="G114" s="137" t="s">
        <v>405</v>
      </c>
    </row>
    <row r="115" spans="1:7" ht="25.5">
      <c r="A115" s="137" t="s">
        <v>509</v>
      </c>
      <c r="B115" s="137" t="s">
        <v>508</v>
      </c>
      <c r="C115" s="116" t="s">
        <v>406</v>
      </c>
      <c r="D115" s="139">
        <v>240.2174</v>
      </c>
      <c r="E115" s="139"/>
      <c r="F115" s="138">
        <v>0</v>
      </c>
      <c r="G115" s="137" t="s">
        <v>405</v>
      </c>
    </row>
    <row r="116" spans="1:7" ht="25.5">
      <c r="A116" s="137" t="s">
        <v>507</v>
      </c>
      <c r="B116" s="137" t="s">
        <v>506</v>
      </c>
      <c r="C116" s="116" t="s">
        <v>406</v>
      </c>
      <c r="D116" s="139">
        <v>226.52959999999999</v>
      </c>
      <c r="E116" s="139"/>
      <c r="F116" s="138">
        <v>0</v>
      </c>
      <c r="G116" s="137" t="s">
        <v>405</v>
      </c>
    </row>
    <row r="117" spans="1:7" ht="38.25">
      <c r="A117" s="137" t="s">
        <v>505</v>
      </c>
      <c r="B117" s="137" t="s">
        <v>504</v>
      </c>
      <c r="C117" s="116" t="s">
        <v>406</v>
      </c>
      <c r="D117" s="139">
        <v>676.25040000000001</v>
      </c>
      <c r="E117" s="139"/>
      <c r="F117" s="138">
        <v>0</v>
      </c>
      <c r="G117" s="137" t="s">
        <v>503</v>
      </c>
    </row>
    <row r="118" spans="1:7" ht="25.5">
      <c r="A118" s="140" t="s">
        <v>502</v>
      </c>
      <c r="B118" s="140" t="s">
        <v>501</v>
      </c>
      <c r="C118" s="116" t="s">
        <v>406</v>
      </c>
      <c r="D118" s="141">
        <v>221.5908</v>
      </c>
      <c r="E118" s="141"/>
      <c r="F118" s="138">
        <v>0</v>
      </c>
      <c r="G118" s="140" t="s">
        <v>405</v>
      </c>
    </row>
    <row r="119" spans="1:7" ht="25.5">
      <c r="A119" s="137" t="s">
        <v>500</v>
      </c>
      <c r="B119" s="137" t="s">
        <v>499</v>
      </c>
      <c r="C119" s="116" t="s">
        <v>406</v>
      </c>
      <c r="D119" s="139">
        <v>255.221</v>
      </c>
      <c r="E119" s="139"/>
      <c r="F119" s="138">
        <v>0</v>
      </c>
      <c r="G119" s="137" t="s">
        <v>405</v>
      </c>
    </row>
    <row r="120" spans="1:7" ht="25.5">
      <c r="A120" s="137" t="s">
        <v>498</v>
      </c>
      <c r="B120" s="137" t="s">
        <v>497</v>
      </c>
      <c r="C120" s="116" t="s">
        <v>406</v>
      </c>
      <c r="D120" s="139">
        <v>219.35900000000001</v>
      </c>
      <c r="E120" s="139"/>
      <c r="F120" s="138">
        <v>0</v>
      </c>
      <c r="G120" s="137" t="s">
        <v>405</v>
      </c>
    </row>
    <row r="121" spans="1:7" ht="38.25">
      <c r="A121" s="137" t="s">
        <v>496</v>
      </c>
      <c r="B121" s="137" t="s">
        <v>495</v>
      </c>
      <c r="C121" s="116" t="s">
        <v>406</v>
      </c>
      <c r="D121" s="139">
        <v>377.41239999999999</v>
      </c>
      <c r="E121" s="139"/>
      <c r="F121" s="138">
        <v>0</v>
      </c>
      <c r="G121" s="137" t="s">
        <v>494</v>
      </c>
    </row>
    <row r="122" spans="1:7" ht="25.5">
      <c r="A122" s="137" t="s">
        <v>493</v>
      </c>
      <c r="B122" s="137" t="s">
        <v>492</v>
      </c>
      <c r="C122" s="116" t="s">
        <v>406</v>
      </c>
      <c r="D122" s="139">
        <v>131.3974</v>
      </c>
      <c r="E122" s="139"/>
      <c r="F122" s="138">
        <v>0</v>
      </c>
      <c r="G122" s="137" t="s">
        <v>405</v>
      </c>
    </row>
    <row r="123" spans="1:7" ht="25.5">
      <c r="A123" s="137" t="s">
        <v>491</v>
      </c>
      <c r="B123" s="137" t="s">
        <v>490</v>
      </c>
      <c r="C123" s="116" t="s">
        <v>406</v>
      </c>
      <c r="D123" s="139">
        <v>222.1788</v>
      </c>
      <c r="E123" s="139"/>
      <c r="F123" s="138">
        <v>0</v>
      </c>
      <c r="G123" s="137" t="s">
        <v>405</v>
      </c>
    </row>
    <row r="124" spans="1:7" ht="38.25">
      <c r="A124" s="137" t="s">
        <v>489</v>
      </c>
      <c r="B124" s="137" t="s">
        <v>488</v>
      </c>
      <c r="C124" s="116" t="s">
        <v>406</v>
      </c>
      <c r="D124" s="139">
        <v>331.37439999999998</v>
      </c>
      <c r="E124" s="139"/>
      <c r="F124" s="138">
        <v>0</v>
      </c>
      <c r="G124" s="137" t="s">
        <v>487</v>
      </c>
    </row>
    <row r="125" spans="1:7" ht="25.5">
      <c r="A125" s="137" t="s">
        <v>486</v>
      </c>
      <c r="B125" s="137" t="s">
        <v>485</v>
      </c>
      <c r="C125" s="116" t="s">
        <v>406</v>
      </c>
      <c r="D125" s="139">
        <v>259.72300000000001</v>
      </c>
      <c r="E125" s="139"/>
      <c r="F125" s="138">
        <v>0</v>
      </c>
      <c r="G125" s="137" t="s">
        <v>405</v>
      </c>
    </row>
    <row r="126" spans="1:7" ht="25.5">
      <c r="A126" s="137" t="s">
        <v>484</v>
      </c>
      <c r="B126" s="137" t="s">
        <v>483</v>
      </c>
      <c r="C126" s="116" t="s">
        <v>406</v>
      </c>
      <c r="D126" s="139">
        <v>254.8064</v>
      </c>
      <c r="E126" s="139"/>
      <c r="F126" s="138">
        <v>0</v>
      </c>
      <c r="G126" s="137" t="s">
        <v>405</v>
      </c>
    </row>
    <row r="127" spans="1:7" ht="25.5">
      <c r="A127" s="137" t="s">
        <v>482</v>
      </c>
      <c r="B127" s="137" t="s">
        <v>481</v>
      </c>
      <c r="C127" s="116" t="s">
        <v>406</v>
      </c>
      <c r="D127" s="139">
        <v>122.062</v>
      </c>
      <c r="E127" s="139"/>
      <c r="F127" s="138">
        <v>0</v>
      </c>
      <c r="G127" s="137" t="s">
        <v>405</v>
      </c>
    </row>
    <row r="128" spans="1:7" ht="38.25">
      <c r="A128" s="137" t="s">
        <v>480</v>
      </c>
      <c r="B128" s="137" t="s">
        <v>479</v>
      </c>
      <c r="C128" s="116" t="s">
        <v>406</v>
      </c>
      <c r="D128" s="139">
        <v>436.15039999999999</v>
      </c>
      <c r="E128" s="139"/>
      <c r="F128" s="138">
        <v>0</v>
      </c>
      <c r="G128" s="137" t="s">
        <v>478</v>
      </c>
    </row>
    <row r="129" spans="1:7" ht="25.5">
      <c r="A129" s="137" t="s">
        <v>477</v>
      </c>
      <c r="B129" s="137" t="s">
        <v>476</v>
      </c>
      <c r="C129" s="116" t="s">
        <v>406</v>
      </c>
      <c r="D129" s="139">
        <v>129.20760000000001</v>
      </c>
      <c r="E129" s="139"/>
      <c r="F129" s="138">
        <v>0</v>
      </c>
      <c r="G129" s="137" t="s">
        <v>405</v>
      </c>
    </row>
    <row r="130" spans="1:7" ht="25.5">
      <c r="A130" s="137" t="s">
        <v>475</v>
      </c>
      <c r="B130" s="137" t="s">
        <v>474</v>
      </c>
      <c r="C130" s="116" t="s">
        <v>406</v>
      </c>
      <c r="D130" s="139">
        <v>225.20740000000001</v>
      </c>
      <c r="E130" s="139"/>
      <c r="F130" s="138">
        <v>0</v>
      </c>
      <c r="G130" s="137" t="s">
        <v>405</v>
      </c>
    </row>
    <row r="131" spans="1:7" ht="25.5">
      <c r="A131" s="137" t="s">
        <v>473</v>
      </c>
      <c r="B131" s="137" t="s">
        <v>472</v>
      </c>
      <c r="C131" s="116" t="s">
        <v>406</v>
      </c>
      <c r="D131" s="139">
        <v>231.2056</v>
      </c>
      <c r="E131" s="139"/>
      <c r="F131" s="138">
        <v>0</v>
      </c>
      <c r="G131" s="137" t="s">
        <v>405</v>
      </c>
    </row>
    <row r="132" spans="1:7" ht="25.5">
      <c r="A132" s="137" t="s">
        <v>471</v>
      </c>
      <c r="B132" s="137" t="s">
        <v>470</v>
      </c>
      <c r="C132" s="116" t="s">
        <v>406</v>
      </c>
      <c r="D132" s="139">
        <v>225.05359999999999</v>
      </c>
      <c r="E132" s="139"/>
      <c r="F132" s="138">
        <v>0</v>
      </c>
      <c r="G132" s="137" t="s">
        <v>405</v>
      </c>
    </row>
    <row r="133" spans="1:7" ht="38.25">
      <c r="A133" s="140" t="s">
        <v>469</v>
      </c>
      <c r="B133" s="140" t="s">
        <v>468</v>
      </c>
      <c r="C133" s="116" t="s">
        <v>406</v>
      </c>
      <c r="D133" s="123">
        <v>641.70799999999997</v>
      </c>
      <c r="E133" s="141"/>
      <c r="F133" s="138">
        <v>0</v>
      </c>
      <c r="G133" s="140" t="s">
        <v>467</v>
      </c>
    </row>
    <row r="134" spans="1:7" ht="25.5">
      <c r="A134" s="140" t="s">
        <v>466</v>
      </c>
      <c r="B134" s="140" t="s">
        <v>465</v>
      </c>
      <c r="C134" s="116" t="s">
        <v>406</v>
      </c>
      <c r="D134" s="123">
        <v>78.355000000000004</v>
      </c>
      <c r="E134" s="141"/>
      <c r="F134" s="138">
        <v>0</v>
      </c>
      <c r="G134" s="140" t="s">
        <v>405</v>
      </c>
    </row>
    <row r="135" spans="1:7" ht="38.25">
      <c r="A135" s="140" t="s">
        <v>464</v>
      </c>
      <c r="B135" s="140" t="s">
        <v>463</v>
      </c>
      <c r="C135" s="116" t="s">
        <v>406</v>
      </c>
      <c r="D135" s="123">
        <v>400.7312</v>
      </c>
      <c r="E135" s="141"/>
      <c r="F135" s="138">
        <v>0</v>
      </c>
      <c r="G135" s="140" t="s">
        <v>462</v>
      </c>
    </row>
    <row r="136" spans="1:7" ht="25.5">
      <c r="A136" s="137" t="s">
        <v>461</v>
      </c>
      <c r="B136" s="137" t="s">
        <v>460</v>
      </c>
      <c r="C136" s="116" t="s">
        <v>406</v>
      </c>
      <c r="D136" s="123">
        <v>187.71459999999999</v>
      </c>
      <c r="E136" s="139"/>
      <c r="F136" s="138">
        <v>0</v>
      </c>
      <c r="G136" s="137" t="s">
        <v>405</v>
      </c>
    </row>
    <row r="137" spans="1:7" ht="38.25">
      <c r="A137" s="137" t="s">
        <v>459</v>
      </c>
      <c r="B137" s="137" t="s">
        <v>458</v>
      </c>
      <c r="C137" s="116" t="s">
        <v>406</v>
      </c>
      <c r="D137" s="123">
        <v>696.76599999999996</v>
      </c>
      <c r="E137" s="139"/>
      <c r="F137" s="138">
        <v>0</v>
      </c>
      <c r="G137" s="137" t="s">
        <v>457</v>
      </c>
    </row>
    <row r="138" spans="1:7" ht="38.25">
      <c r="A138" s="137" t="s">
        <v>456</v>
      </c>
      <c r="B138" s="137" t="s">
        <v>455</v>
      </c>
      <c r="C138" s="116" t="s">
        <v>406</v>
      </c>
      <c r="D138" s="123">
        <v>287.59440000000001</v>
      </c>
      <c r="E138" s="139"/>
      <c r="F138" s="138">
        <v>0</v>
      </c>
      <c r="G138" s="137" t="s">
        <v>454</v>
      </c>
    </row>
    <row r="139" spans="1:7" ht="25.5">
      <c r="A139" s="137" t="s">
        <v>453</v>
      </c>
      <c r="B139" s="137" t="s">
        <v>452</v>
      </c>
      <c r="C139" s="116" t="s">
        <v>406</v>
      </c>
      <c r="D139" s="123">
        <v>255.22640000000001</v>
      </c>
      <c r="E139" s="139"/>
      <c r="F139" s="138">
        <v>0</v>
      </c>
      <c r="G139" s="137" t="s">
        <v>405</v>
      </c>
    </row>
    <row r="140" spans="1:7" ht="25.5">
      <c r="A140" s="137" t="s">
        <v>451</v>
      </c>
      <c r="B140" s="137" t="s">
        <v>450</v>
      </c>
      <c r="C140" s="116" t="s">
        <v>406</v>
      </c>
      <c r="D140" s="123">
        <v>224.88679999999999</v>
      </c>
      <c r="E140" s="139"/>
      <c r="F140" s="138">
        <v>0</v>
      </c>
      <c r="G140" s="137" t="s">
        <v>405</v>
      </c>
    </row>
    <row r="141" spans="1:7" ht="25.5">
      <c r="A141" s="137" t="s">
        <v>449</v>
      </c>
      <c r="B141" s="137" t="s">
        <v>448</v>
      </c>
      <c r="C141" s="116" t="s">
        <v>406</v>
      </c>
      <c r="D141" s="123">
        <v>225.44479999999999</v>
      </c>
      <c r="E141" s="139"/>
      <c r="F141" s="138">
        <v>0</v>
      </c>
      <c r="G141" s="137" t="s">
        <v>405</v>
      </c>
    </row>
    <row r="142" spans="1:7" ht="25.5">
      <c r="A142" s="137" t="s">
        <v>447</v>
      </c>
      <c r="B142" s="137" t="s">
        <v>446</v>
      </c>
      <c r="C142" s="116" t="s">
        <v>406</v>
      </c>
      <c r="D142" s="123">
        <v>209.15440000000001</v>
      </c>
      <c r="E142" s="139"/>
      <c r="F142" s="138">
        <v>0</v>
      </c>
      <c r="G142" s="137" t="s">
        <v>405</v>
      </c>
    </row>
    <row r="143" spans="1:7" ht="25.5">
      <c r="A143" s="137" t="s">
        <v>445</v>
      </c>
      <c r="B143" s="137" t="s">
        <v>444</v>
      </c>
      <c r="C143" s="116" t="s">
        <v>406</v>
      </c>
      <c r="D143" s="123">
        <v>209.15440000000001</v>
      </c>
      <c r="E143" s="139"/>
      <c r="F143" s="138">
        <v>0</v>
      </c>
      <c r="G143" s="137" t="s">
        <v>405</v>
      </c>
    </row>
    <row r="144" spans="1:7" ht="38.25">
      <c r="A144" s="137" t="s">
        <v>443</v>
      </c>
      <c r="B144" s="137" t="s">
        <v>442</v>
      </c>
      <c r="C144" s="116" t="s">
        <v>406</v>
      </c>
      <c r="D144" s="123">
        <v>462.65280000000001</v>
      </c>
      <c r="E144" s="139"/>
      <c r="F144" s="138">
        <v>0</v>
      </c>
      <c r="G144" s="137" t="s">
        <v>441</v>
      </c>
    </row>
    <row r="145" spans="1:7" ht="38.25">
      <c r="A145" s="137" t="s">
        <v>440</v>
      </c>
      <c r="B145" s="137" t="s">
        <v>439</v>
      </c>
      <c r="C145" s="116" t="s">
        <v>406</v>
      </c>
      <c r="D145" s="123">
        <v>648.44539999999995</v>
      </c>
      <c r="E145" s="139"/>
      <c r="F145" s="138">
        <v>0</v>
      </c>
      <c r="G145" s="137" t="s">
        <v>438</v>
      </c>
    </row>
    <row r="146" spans="1:7" ht="38.25">
      <c r="A146" s="137" t="s">
        <v>437</v>
      </c>
      <c r="B146" s="137" t="s">
        <v>436</v>
      </c>
      <c r="C146" s="116" t="s">
        <v>406</v>
      </c>
      <c r="D146" s="123">
        <v>284.46440000000001</v>
      </c>
      <c r="E146" s="139"/>
      <c r="F146" s="138">
        <v>0</v>
      </c>
      <c r="G146" s="137" t="s">
        <v>435</v>
      </c>
    </row>
    <row r="147" spans="1:7" ht="25.5">
      <c r="A147" s="140" t="s">
        <v>434</v>
      </c>
      <c r="B147" s="140" t="s">
        <v>433</v>
      </c>
      <c r="C147" s="116" t="s">
        <v>406</v>
      </c>
      <c r="D147" s="123">
        <v>224.88679999999999</v>
      </c>
      <c r="E147" s="141"/>
      <c r="F147" s="138">
        <v>0</v>
      </c>
      <c r="G147" s="140" t="s">
        <v>405</v>
      </c>
    </row>
    <row r="148" spans="1:7" ht="38.25">
      <c r="A148" s="140" t="s">
        <v>432</v>
      </c>
      <c r="B148" s="140" t="s">
        <v>431</v>
      </c>
      <c r="C148" s="116" t="s">
        <v>406</v>
      </c>
      <c r="D148" s="123">
        <v>321.68520000000001</v>
      </c>
      <c r="E148" s="141"/>
      <c r="F148" s="138">
        <v>0</v>
      </c>
      <c r="G148" s="140" t="s">
        <v>430</v>
      </c>
    </row>
    <row r="149" spans="1:7" ht="38.25">
      <c r="A149" s="140" t="s">
        <v>429</v>
      </c>
      <c r="B149" s="140" t="s">
        <v>428</v>
      </c>
      <c r="C149" s="116" t="s">
        <v>406</v>
      </c>
      <c r="D149" s="123">
        <v>463.709</v>
      </c>
      <c r="E149" s="141"/>
      <c r="F149" s="138">
        <v>0</v>
      </c>
      <c r="G149" s="140" t="s">
        <v>427</v>
      </c>
    </row>
    <row r="150" spans="1:7" ht="38.25">
      <c r="A150" s="137" t="s">
        <v>426</v>
      </c>
      <c r="B150" s="137" t="s">
        <v>425</v>
      </c>
      <c r="C150" s="116" t="s">
        <v>406</v>
      </c>
      <c r="D150" s="123">
        <v>642.96180000000004</v>
      </c>
      <c r="E150" s="139"/>
      <c r="F150" s="138">
        <v>0</v>
      </c>
      <c r="G150" s="137" t="s">
        <v>424</v>
      </c>
    </row>
    <row r="151" spans="1:7" ht="38.25">
      <c r="A151" s="137" t="s">
        <v>423</v>
      </c>
      <c r="B151" s="137" t="s">
        <v>422</v>
      </c>
      <c r="C151" s="116" t="s">
        <v>406</v>
      </c>
      <c r="D151" s="123">
        <v>404.21199999999999</v>
      </c>
      <c r="E151" s="139"/>
      <c r="F151" s="138">
        <v>0</v>
      </c>
      <c r="G151" s="137" t="s">
        <v>421</v>
      </c>
    </row>
    <row r="152" spans="1:7" ht="38.25">
      <c r="A152" s="137" t="s">
        <v>420</v>
      </c>
      <c r="B152" s="137" t="s">
        <v>419</v>
      </c>
      <c r="C152" s="116" t="s">
        <v>406</v>
      </c>
      <c r="D152" s="123">
        <v>334.24779999999998</v>
      </c>
      <c r="E152" s="139"/>
      <c r="F152" s="138">
        <v>0</v>
      </c>
      <c r="G152" s="137" t="s">
        <v>418</v>
      </c>
    </row>
    <row r="153" spans="1:7" ht="25.5">
      <c r="A153" s="137" t="s">
        <v>417</v>
      </c>
      <c r="B153" s="137" t="s">
        <v>416</v>
      </c>
      <c r="C153" s="116" t="s">
        <v>406</v>
      </c>
      <c r="D153" s="123">
        <v>234.24520000000001</v>
      </c>
      <c r="E153" s="139"/>
      <c r="F153" s="138">
        <v>0</v>
      </c>
      <c r="G153" s="137" t="s">
        <v>415</v>
      </c>
    </row>
    <row r="154" spans="1:7" ht="25.5">
      <c r="A154" s="137" t="s">
        <v>414</v>
      </c>
      <c r="B154" s="137" t="s">
        <v>413</v>
      </c>
      <c r="C154" s="116" t="s">
        <v>406</v>
      </c>
      <c r="D154" s="123">
        <v>0.77</v>
      </c>
      <c r="E154" s="139"/>
      <c r="F154" s="138">
        <v>0</v>
      </c>
      <c r="G154" s="140" t="s">
        <v>405</v>
      </c>
    </row>
    <row r="155" spans="1:7" ht="25.5">
      <c r="A155" s="137" t="s">
        <v>412</v>
      </c>
      <c r="B155" s="137" t="s">
        <v>411</v>
      </c>
      <c r="C155" s="116" t="s">
        <v>406</v>
      </c>
      <c r="D155" s="123">
        <v>57.8</v>
      </c>
      <c r="E155" s="139"/>
      <c r="F155" s="138">
        <v>0</v>
      </c>
      <c r="G155" s="137" t="s">
        <v>405</v>
      </c>
    </row>
    <row r="156" spans="1:7" ht="38.25">
      <c r="A156" s="137" t="s">
        <v>410</v>
      </c>
      <c r="B156" s="137" t="s">
        <v>409</v>
      </c>
      <c r="C156" s="116" t="s">
        <v>406</v>
      </c>
      <c r="D156" s="123">
        <v>18.899999999999999</v>
      </c>
      <c r="E156" s="139"/>
      <c r="F156" s="138">
        <v>0</v>
      </c>
      <c r="G156" s="137" t="s">
        <v>405</v>
      </c>
    </row>
    <row r="157" spans="1:7" ht="25.5">
      <c r="A157" s="137" t="s">
        <v>408</v>
      </c>
      <c r="B157" s="137" t="s">
        <v>407</v>
      </c>
      <c r="C157" s="116" t="s">
        <v>406</v>
      </c>
      <c r="D157" s="123">
        <v>18.899999999999999</v>
      </c>
      <c r="E157" s="139"/>
      <c r="F157" s="138">
        <v>0</v>
      </c>
      <c r="G157" s="137" t="s">
        <v>405</v>
      </c>
    </row>
    <row r="158" spans="1:7" ht="27">
      <c r="A158" s="136"/>
      <c r="B158" s="135" t="s">
        <v>404</v>
      </c>
      <c r="C158" s="122"/>
      <c r="D158" s="121">
        <f>D159</f>
        <v>500</v>
      </c>
      <c r="E158" s="134"/>
      <c r="F158" s="117">
        <f>F159</f>
        <v>0</v>
      </c>
      <c r="G158" s="122"/>
    </row>
    <row r="159" spans="1:7" ht="25.5">
      <c r="A159" s="133" t="s">
        <v>403</v>
      </c>
      <c r="B159" s="116" t="s">
        <v>402</v>
      </c>
      <c r="C159" s="116" t="s">
        <v>401</v>
      </c>
      <c r="D159" s="124">
        <v>500</v>
      </c>
      <c r="E159" s="120"/>
      <c r="F159" s="119">
        <v>0</v>
      </c>
      <c r="G159" s="116" t="s">
        <v>400</v>
      </c>
    </row>
    <row r="160" spans="1:7">
      <c r="A160" s="126"/>
      <c r="B160" s="122" t="s">
        <v>399</v>
      </c>
      <c r="C160" s="116"/>
      <c r="D160" s="121">
        <f>D161</f>
        <v>637.26199999999994</v>
      </c>
      <c r="E160" s="120"/>
      <c r="F160" s="117">
        <f>F161</f>
        <v>0</v>
      </c>
      <c r="G160" s="116"/>
    </row>
    <row r="161" spans="1:7" ht="25.5">
      <c r="A161" s="126" t="s">
        <v>398</v>
      </c>
      <c r="B161" s="116" t="s">
        <v>397</v>
      </c>
      <c r="C161" s="116" t="s">
        <v>396</v>
      </c>
      <c r="D161" s="123">
        <f>637.262</f>
        <v>637.26199999999994</v>
      </c>
      <c r="E161" s="120"/>
      <c r="F161" s="119">
        <v>0</v>
      </c>
      <c r="G161" s="116"/>
    </row>
    <row r="162" spans="1:7" ht="25.5">
      <c r="A162" s="132" t="s">
        <v>395</v>
      </c>
      <c r="B162" s="130" t="s">
        <v>394</v>
      </c>
      <c r="C162" s="130" t="s">
        <v>393</v>
      </c>
      <c r="D162" s="124">
        <v>0</v>
      </c>
      <c r="E162" s="131"/>
      <c r="F162" s="124">
        <v>0</v>
      </c>
      <c r="G162" s="130"/>
    </row>
    <row r="163" spans="1:7">
      <c r="A163" s="129"/>
      <c r="B163" s="127" t="s">
        <v>390</v>
      </c>
      <c r="C163" s="127"/>
      <c r="D163" s="121">
        <f>D164</f>
        <v>197.56</v>
      </c>
      <c r="E163" s="128"/>
      <c r="F163" s="121">
        <f>F164</f>
        <v>0</v>
      </c>
      <c r="G163" s="127"/>
    </row>
    <row r="164" spans="1:7" ht="25.5">
      <c r="A164" s="126" t="s">
        <v>392</v>
      </c>
      <c r="B164" s="116" t="s">
        <v>391</v>
      </c>
      <c r="C164" s="116" t="s">
        <v>390</v>
      </c>
      <c r="D164" s="124">
        <v>197.56</v>
      </c>
      <c r="E164" s="120"/>
      <c r="F164" s="125">
        <v>0</v>
      </c>
      <c r="G164" s="116" t="s">
        <v>389</v>
      </c>
    </row>
    <row r="165" spans="1:7">
      <c r="A165" s="116"/>
      <c r="B165" s="122" t="s">
        <v>383</v>
      </c>
      <c r="C165" s="116"/>
      <c r="D165" s="121">
        <f>D166+D167</f>
        <v>5339.6412</v>
      </c>
      <c r="E165" s="120"/>
      <c r="F165" s="117">
        <f>F166+F167</f>
        <v>0</v>
      </c>
      <c r="G165" s="116"/>
    </row>
    <row r="166" spans="1:7" ht="51">
      <c r="A166" s="116" t="s">
        <v>388</v>
      </c>
      <c r="B166" s="116" t="s">
        <v>387</v>
      </c>
      <c r="C166" s="116" t="s">
        <v>383</v>
      </c>
      <c r="D166" s="124">
        <v>5000</v>
      </c>
      <c r="E166" s="120"/>
      <c r="F166" s="119">
        <v>0</v>
      </c>
      <c r="G166" s="116" t="s">
        <v>386</v>
      </c>
    </row>
    <row r="167" spans="1:7" ht="25.5">
      <c r="A167" s="116" t="s">
        <v>385</v>
      </c>
      <c r="B167" s="116" t="s">
        <v>384</v>
      </c>
      <c r="C167" s="116" t="s">
        <v>383</v>
      </c>
      <c r="D167" s="123">
        <v>339.64120000000003</v>
      </c>
      <c r="E167" s="120"/>
      <c r="F167" s="119">
        <v>0</v>
      </c>
      <c r="G167" s="116" t="s">
        <v>382</v>
      </c>
    </row>
    <row r="168" spans="1:7">
      <c r="A168" s="116"/>
      <c r="B168" s="122" t="s">
        <v>379</v>
      </c>
      <c r="C168" s="116"/>
      <c r="D168" s="121">
        <f>D169</f>
        <v>1100</v>
      </c>
      <c r="E168" s="120"/>
      <c r="F168" s="117">
        <f>F169</f>
        <v>0</v>
      </c>
      <c r="G168" s="116"/>
    </row>
    <row r="169" spans="1:7" ht="51">
      <c r="A169" s="116" t="s">
        <v>381</v>
      </c>
      <c r="B169" s="116" t="s">
        <v>380</v>
      </c>
      <c r="C169" s="116" t="s">
        <v>379</v>
      </c>
      <c r="D169" s="119">
        <v>1100</v>
      </c>
      <c r="E169" s="120"/>
      <c r="F169" s="119">
        <v>0</v>
      </c>
      <c r="G169" s="116" t="s">
        <v>378</v>
      </c>
    </row>
    <row r="170" spans="1:7">
      <c r="A170" s="116"/>
      <c r="B170" s="118" t="s">
        <v>377</v>
      </c>
      <c r="C170" s="118"/>
      <c r="D170" s="117">
        <f>D29+D61</f>
        <v>64202.830199999997</v>
      </c>
      <c r="E170" s="117">
        <f>E29+E61</f>
        <v>0</v>
      </c>
      <c r="F170" s="117">
        <f>F29+F61</f>
        <v>2692.35959</v>
      </c>
      <c r="G170" s="116"/>
    </row>
    <row r="171" spans="1:7" ht="17.45" customHeight="1">
      <c r="A171" s="246" t="s">
        <v>376</v>
      </c>
      <c r="B171" s="246"/>
      <c r="C171" s="246"/>
      <c r="D171" s="246"/>
      <c r="E171" s="246"/>
      <c r="F171" s="246"/>
      <c r="G171" s="246"/>
    </row>
    <row r="172" spans="1:7" ht="25.5">
      <c r="A172" s="115" t="s">
        <v>375</v>
      </c>
      <c r="B172" s="114" t="s">
        <v>374</v>
      </c>
      <c r="C172" s="113" t="s">
        <v>373</v>
      </c>
      <c r="D172" s="112">
        <v>492.18</v>
      </c>
      <c r="E172" s="112">
        <v>0</v>
      </c>
      <c r="F172" s="112">
        <v>0</v>
      </c>
      <c r="G172" s="111" t="s">
        <v>372</v>
      </c>
    </row>
    <row r="173" spans="1:7" ht="14.25">
      <c r="A173" s="110"/>
      <c r="B173" s="7" t="s">
        <v>1</v>
      </c>
      <c r="C173" s="6" t="s">
        <v>0</v>
      </c>
      <c r="D173" s="109">
        <v>492.18</v>
      </c>
      <c r="E173" s="109">
        <v>0</v>
      </c>
      <c r="F173" s="109">
        <v>0</v>
      </c>
      <c r="G173" s="6" t="s">
        <v>0</v>
      </c>
    </row>
    <row r="174" spans="1:7" ht="17.45" customHeight="1">
      <c r="A174" s="247" t="s">
        <v>371</v>
      </c>
      <c r="B174" s="247"/>
      <c r="C174" s="247"/>
      <c r="D174" s="247"/>
      <c r="E174" s="247"/>
      <c r="F174" s="247"/>
      <c r="G174" s="247"/>
    </row>
    <row r="175" spans="1:7">
      <c r="A175" s="207" t="s">
        <v>370</v>
      </c>
      <c r="B175" s="207" t="s">
        <v>370</v>
      </c>
      <c r="C175" s="87" t="s">
        <v>348</v>
      </c>
      <c r="D175" s="210">
        <v>690</v>
      </c>
      <c r="E175" s="210">
        <v>690</v>
      </c>
      <c r="F175" s="198"/>
      <c r="G175" s="108"/>
    </row>
    <row r="176" spans="1:7">
      <c r="A176" s="208"/>
      <c r="B176" s="208"/>
      <c r="C176" s="77" t="s">
        <v>347</v>
      </c>
      <c r="D176" s="211"/>
      <c r="E176" s="211"/>
      <c r="F176" s="199"/>
      <c r="G176" s="107"/>
    </row>
    <row r="177" spans="1:7">
      <c r="A177" s="208"/>
      <c r="B177" s="208"/>
      <c r="C177" s="87" t="s">
        <v>346</v>
      </c>
      <c r="D177" s="211"/>
      <c r="E177" s="211"/>
      <c r="F177" s="199"/>
      <c r="G177" s="107"/>
    </row>
    <row r="178" spans="1:7">
      <c r="A178" s="208"/>
      <c r="B178" s="208"/>
      <c r="C178" s="87" t="s">
        <v>345</v>
      </c>
      <c r="D178" s="211"/>
      <c r="E178" s="211"/>
      <c r="F178" s="199"/>
      <c r="G178" s="107"/>
    </row>
    <row r="179" spans="1:7">
      <c r="A179" s="209"/>
      <c r="B179" s="209"/>
      <c r="C179" s="87" t="s">
        <v>344</v>
      </c>
      <c r="D179" s="229"/>
      <c r="E179" s="229"/>
      <c r="F179" s="200"/>
      <c r="G179" s="106"/>
    </row>
    <row r="180" spans="1:7">
      <c r="A180" s="207" t="s">
        <v>369</v>
      </c>
      <c r="B180" s="207" t="s">
        <v>369</v>
      </c>
      <c r="C180" s="87" t="s">
        <v>348</v>
      </c>
      <c r="D180" s="210">
        <v>1405</v>
      </c>
      <c r="E180" s="210">
        <v>1405</v>
      </c>
      <c r="F180" s="198"/>
      <c r="G180" s="223"/>
    </row>
    <row r="181" spans="1:7">
      <c r="A181" s="208"/>
      <c r="B181" s="208"/>
      <c r="C181" s="77" t="s">
        <v>347</v>
      </c>
      <c r="D181" s="211"/>
      <c r="E181" s="211"/>
      <c r="F181" s="199"/>
      <c r="G181" s="224"/>
    </row>
    <row r="182" spans="1:7">
      <c r="A182" s="208"/>
      <c r="B182" s="208"/>
      <c r="C182" s="87" t="s">
        <v>346</v>
      </c>
      <c r="D182" s="211"/>
      <c r="E182" s="211"/>
      <c r="F182" s="199"/>
      <c r="G182" s="224"/>
    </row>
    <row r="183" spans="1:7">
      <c r="A183" s="208"/>
      <c r="B183" s="208"/>
      <c r="C183" s="87" t="s">
        <v>345</v>
      </c>
      <c r="D183" s="211"/>
      <c r="E183" s="211"/>
      <c r="F183" s="199"/>
      <c r="G183" s="224"/>
    </row>
    <row r="184" spans="1:7">
      <c r="A184" s="209"/>
      <c r="B184" s="209"/>
      <c r="C184" s="87" t="s">
        <v>344</v>
      </c>
      <c r="D184" s="229"/>
      <c r="E184" s="229"/>
      <c r="F184" s="200"/>
      <c r="G184" s="225"/>
    </row>
    <row r="185" spans="1:7" ht="89.25">
      <c r="A185" s="82" t="s">
        <v>368</v>
      </c>
      <c r="B185" s="82" t="s">
        <v>368</v>
      </c>
      <c r="C185" s="87" t="s">
        <v>367</v>
      </c>
      <c r="D185" s="102">
        <v>1727</v>
      </c>
      <c r="E185" s="102">
        <v>1727</v>
      </c>
      <c r="F185" s="85"/>
      <c r="G185" s="98"/>
    </row>
    <row r="186" spans="1:7">
      <c r="A186" s="207" t="s">
        <v>366</v>
      </c>
      <c r="B186" s="207" t="s">
        <v>366</v>
      </c>
      <c r="C186" s="87" t="s">
        <v>348</v>
      </c>
      <c r="D186" s="210">
        <v>1190</v>
      </c>
      <c r="E186" s="210">
        <v>1190</v>
      </c>
      <c r="F186" s="198"/>
      <c r="G186" s="219"/>
    </row>
    <row r="187" spans="1:7">
      <c r="A187" s="208"/>
      <c r="B187" s="208"/>
      <c r="C187" s="87" t="s">
        <v>347</v>
      </c>
      <c r="D187" s="211"/>
      <c r="E187" s="211"/>
      <c r="F187" s="199"/>
      <c r="G187" s="220"/>
    </row>
    <row r="188" spans="1:7">
      <c r="A188" s="208"/>
      <c r="B188" s="208"/>
      <c r="C188" s="77" t="s">
        <v>345</v>
      </c>
      <c r="D188" s="211"/>
      <c r="E188" s="211"/>
      <c r="F188" s="199"/>
      <c r="G188" s="220"/>
    </row>
    <row r="189" spans="1:7">
      <c r="A189" s="208"/>
      <c r="B189" s="208"/>
      <c r="C189" s="77" t="s">
        <v>346</v>
      </c>
      <c r="D189" s="211"/>
      <c r="E189" s="211"/>
      <c r="F189" s="199"/>
      <c r="G189" s="220"/>
    </row>
    <row r="190" spans="1:7">
      <c r="A190" s="209"/>
      <c r="B190" s="209"/>
      <c r="C190" s="77" t="s">
        <v>344</v>
      </c>
      <c r="D190" s="229"/>
      <c r="E190" s="229"/>
      <c r="F190" s="200"/>
      <c r="G190" s="221"/>
    </row>
    <row r="191" spans="1:7">
      <c r="A191" s="207" t="s">
        <v>365</v>
      </c>
      <c r="B191" s="207" t="s">
        <v>365</v>
      </c>
      <c r="C191" s="87" t="s">
        <v>348</v>
      </c>
      <c r="D191" s="210">
        <v>1057</v>
      </c>
      <c r="E191" s="210">
        <v>1057</v>
      </c>
      <c r="F191" s="198"/>
      <c r="G191" s="219"/>
    </row>
    <row r="192" spans="1:7">
      <c r="A192" s="208"/>
      <c r="B192" s="208"/>
      <c r="C192" s="77" t="s">
        <v>347</v>
      </c>
      <c r="D192" s="211"/>
      <c r="E192" s="211"/>
      <c r="F192" s="199"/>
      <c r="G192" s="220"/>
    </row>
    <row r="193" spans="1:7">
      <c r="A193" s="208"/>
      <c r="B193" s="208"/>
      <c r="C193" s="77" t="s">
        <v>346</v>
      </c>
      <c r="D193" s="211"/>
      <c r="E193" s="211"/>
      <c r="F193" s="199"/>
      <c r="G193" s="220"/>
    </row>
    <row r="194" spans="1:7">
      <c r="A194" s="208"/>
      <c r="B194" s="208"/>
      <c r="C194" s="77" t="s">
        <v>345</v>
      </c>
      <c r="D194" s="211"/>
      <c r="E194" s="211"/>
      <c r="F194" s="199"/>
      <c r="G194" s="220"/>
    </row>
    <row r="195" spans="1:7">
      <c r="A195" s="209"/>
      <c r="B195" s="209"/>
      <c r="C195" s="77" t="s">
        <v>344</v>
      </c>
      <c r="D195" s="229"/>
      <c r="E195" s="229"/>
      <c r="F195" s="200"/>
      <c r="G195" s="221"/>
    </row>
    <row r="196" spans="1:7">
      <c r="A196" s="207" t="s">
        <v>364</v>
      </c>
      <c r="B196" s="207" t="s">
        <v>364</v>
      </c>
      <c r="C196" s="87" t="s">
        <v>348</v>
      </c>
      <c r="D196" s="210">
        <v>300</v>
      </c>
      <c r="E196" s="210">
        <v>300</v>
      </c>
      <c r="F196" s="198"/>
      <c r="G196" s="219"/>
    </row>
    <row r="197" spans="1:7">
      <c r="A197" s="208"/>
      <c r="B197" s="208"/>
      <c r="C197" s="77" t="s">
        <v>347</v>
      </c>
      <c r="D197" s="211"/>
      <c r="E197" s="211"/>
      <c r="F197" s="199"/>
      <c r="G197" s="220"/>
    </row>
    <row r="198" spans="1:7">
      <c r="A198" s="208"/>
      <c r="B198" s="208"/>
      <c r="C198" s="77" t="s">
        <v>346</v>
      </c>
      <c r="D198" s="211"/>
      <c r="E198" s="211"/>
      <c r="F198" s="199"/>
      <c r="G198" s="220"/>
    </row>
    <row r="199" spans="1:7">
      <c r="A199" s="208"/>
      <c r="B199" s="208"/>
      <c r="C199" s="77" t="s">
        <v>345</v>
      </c>
      <c r="D199" s="211"/>
      <c r="E199" s="211"/>
      <c r="F199" s="199"/>
      <c r="G199" s="220"/>
    </row>
    <row r="200" spans="1:7">
      <c r="A200" s="209"/>
      <c r="B200" s="209"/>
      <c r="C200" s="77" t="s">
        <v>344</v>
      </c>
      <c r="D200" s="229"/>
      <c r="E200" s="229"/>
      <c r="F200" s="200"/>
      <c r="G200" s="221"/>
    </row>
    <row r="201" spans="1:7" ht="12.95" customHeight="1">
      <c r="A201" s="207" t="s">
        <v>363</v>
      </c>
      <c r="B201" s="207" t="s">
        <v>363</v>
      </c>
      <c r="C201" s="87" t="s">
        <v>348</v>
      </c>
      <c r="D201" s="210">
        <v>200</v>
      </c>
      <c r="E201" s="210">
        <v>200</v>
      </c>
      <c r="F201" s="198">
        <v>34.089469999999999</v>
      </c>
      <c r="G201" s="223" t="s">
        <v>362</v>
      </c>
    </row>
    <row r="202" spans="1:7">
      <c r="A202" s="208"/>
      <c r="B202" s="208"/>
      <c r="C202" s="77" t="s">
        <v>347</v>
      </c>
      <c r="D202" s="211"/>
      <c r="E202" s="211"/>
      <c r="F202" s="199"/>
      <c r="G202" s="224"/>
    </row>
    <row r="203" spans="1:7">
      <c r="A203" s="208"/>
      <c r="B203" s="208"/>
      <c r="C203" s="77" t="s">
        <v>346</v>
      </c>
      <c r="D203" s="211"/>
      <c r="E203" s="211"/>
      <c r="F203" s="199"/>
      <c r="G203" s="224"/>
    </row>
    <row r="204" spans="1:7">
      <c r="A204" s="208"/>
      <c r="B204" s="208"/>
      <c r="C204" s="77" t="s">
        <v>345</v>
      </c>
      <c r="D204" s="211"/>
      <c r="E204" s="211"/>
      <c r="F204" s="199"/>
      <c r="G204" s="224"/>
    </row>
    <row r="205" spans="1:7">
      <c r="A205" s="209"/>
      <c r="B205" s="209"/>
      <c r="C205" s="87" t="s">
        <v>344</v>
      </c>
      <c r="D205" s="229"/>
      <c r="E205" s="229"/>
      <c r="F205" s="200"/>
      <c r="G205" s="225"/>
    </row>
    <row r="206" spans="1:7">
      <c r="A206" s="226" t="s">
        <v>361</v>
      </c>
      <c r="B206" s="226" t="s">
        <v>361</v>
      </c>
      <c r="C206" s="87" t="s">
        <v>348</v>
      </c>
      <c r="D206" s="210">
        <v>200</v>
      </c>
      <c r="E206" s="210">
        <v>200</v>
      </c>
      <c r="F206" s="105"/>
      <c r="G206" s="219"/>
    </row>
    <row r="207" spans="1:7">
      <c r="A207" s="227"/>
      <c r="B207" s="227"/>
      <c r="C207" s="77" t="s">
        <v>347</v>
      </c>
      <c r="D207" s="211"/>
      <c r="E207" s="211"/>
      <c r="F207" s="104"/>
      <c r="G207" s="220"/>
    </row>
    <row r="208" spans="1:7">
      <c r="A208" s="227"/>
      <c r="B208" s="227"/>
      <c r="C208" s="77" t="s">
        <v>346</v>
      </c>
      <c r="D208" s="211"/>
      <c r="E208" s="211"/>
      <c r="F208" s="104"/>
      <c r="G208" s="220"/>
    </row>
    <row r="209" spans="1:7">
      <c r="A209" s="227"/>
      <c r="B209" s="227"/>
      <c r="C209" s="77" t="s">
        <v>345</v>
      </c>
      <c r="D209" s="211"/>
      <c r="E209" s="211"/>
      <c r="F209" s="104"/>
      <c r="G209" s="220"/>
    </row>
    <row r="210" spans="1:7">
      <c r="A210" s="228"/>
      <c r="B210" s="228"/>
      <c r="C210" s="77" t="s">
        <v>344</v>
      </c>
      <c r="D210" s="229"/>
      <c r="E210" s="229"/>
      <c r="F210" s="103"/>
      <c r="G210" s="221"/>
    </row>
    <row r="211" spans="1:7" ht="89.25">
      <c r="A211" s="82" t="s">
        <v>360</v>
      </c>
      <c r="B211" s="82" t="s">
        <v>360</v>
      </c>
      <c r="C211" s="87" t="s">
        <v>359</v>
      </c>
      <c r="D211" s="102">
        <v>121</v>
      </c>
      <c r="E211" s="102">
        <v>121</v>
      </c>
      <c r="F211" s="85"/>
      <c r="G211" s="101"/>
    </row>
    <row r="212" spans="1:7">
      <c r="A212" s="207" t="s">
        <v>358</v>
      </c>
      <c r="B212" s="207" t="s">
        <v>358</v>
      </c>
      <c r="C212" s="87" t="s">
        <v>348</v>
      </c>
      <c r="D212" s="210">
        <v>800</v>
      </c>
      <c r="E212" s="210">
        <v>800</v>
      </c>
      <c r="F212" s="198"/>
      <c r="G212" s="219"/>
    </row>
    <row r="213" spans="1:7">
      <c r="A213" s="208"/>
      <c r="B213" s="208"/>
      <c r="C213" s="77" t="s">
        <v>347</v>
      </c>
      <c r="D213" s="211"/>
      <c r="E213" s="211"/>
      <c r="F213" s="199"/>
      <c r="G213" s="220"/>
    </row>
    <row r="214" spans="1:7">
      <c r="A214" s="208"/>
      <c r="B214" s="208"/>
      <c r="C214" s="77" t="s">
        <v>346</v>
      </c>
      <c r="D214" s="211"/>
      <c r="E214" s="211"/>
      <c r="F214" s="199"/>
      <c r="G214" s="220"/>
    </row>
    <row r="215" spans="1:7">
      <c r="A215" s="208"/>
      <c r="B215" s="208"/>
      <c r="C215" s="77" t="s">
        <v>345</v>
      </c>
      <c r="D215" s="211"/>
      <c r="E215" s="211"/>
      <c r="F215" s="199"/>
      <c r="G215" s="220"/>
    </row>
    <row r="216" spans="1:7">
      <c r="A216" s="209"/>
      <c r="B216" s="209"/>
      <c r="C216" s="97" t="s">
        <v>344</v>
      </c>
      <c r="D216" s="211"/>
      <c r="E216" s="211"/>
      <c r="F216" s="200"/>
      <c r="G216" s="221"/>
    </row>
    <row r="217" spans="1:7">
      <c r="A217" s="201" t="s">
        <v>357</v>
      </c>
      <c r="B217" s="201" t="s">
        <v>357</v>
      </c>
      <c r="C217" s="219"/>
      <c r="D217" s="210">
        <v>10</v>
      </c>
      <c r="E217" s="210">
        <v>10</v>
      </c>
      <c r="F217" s="198"/>
      <c r="G217" s="219"/>
    </row>
    <row r="218" spans="1:7">
      <c r="A218" s="202"/>
      <c r="B218" s="202"/>
      <c r="C218" s="220"/>
      <c r="D218" s="211"/>
      <c r="E218" s="211"/>
      <c r="F218" s="199"/>
      <c r="G218" s="220"/>
    </row>
    <row r="219" spans="1:7">
      <c r="A219" s="202"/>
      <c r="B219" s="202"/>
      <c r="C219" s="220"/>
      <c r="D219" s="211"/>
      <c r="E219" s="211"/>
      <c r="F219" s="199"/>
      <c r="G219" s="220"/>
    </row>
    <row r="220" spans="1:7">
      <c r="A220" s="202"/>
      <c r="B220" s="202"/>
      <c r="C220" s="220"/>
      <c r="D220" s="211"/>
      <c r="E220" s="211"/>
      <c r="F220" s="199"/>
      <c r="G220" s="220"/>
    </row>
    <row r="221" spans="1:7">
      <c r="A221" s="203"/>
      <c r="B221" s="203"/>
      <c r="C221" s="221"/>
      <c r="D221" s="211"/>
      <c r="E221" s="211"/>
      <c r="F221" s="200"/>
      <c r="G221" s="221"/>
    </row>
    <row r="222" spans="1:7">
      <c r="A222" s="100" t="s">
        <v>334</v>
      </c>
      <c r="B222" s="78"/>
      <c r="C222" s="77"/>
      <c r="D222" s="95">
        <f>SUM(D175:D221)</f>
        <v>7700</v>
      </c>
      <c r="E222" s="95">
        <f>SUM(E175:E221)</f>
        <v>7700</v>
      </c>
      <c r="F222" s="99">
        <f>SUM(F175:F221)</f>
        <v>34.089469999999999</v>
      </c>
      <c r="G222" s="98"/>
    </row>
    <row r="223" spans="1:7">
      <c r="A223" s="201" t="s">
        <v>356</v>
      </c>
      <c r="B223" s="201" t="s">
        <v>356</v>
      </c>
      <c r="C223" s="87" t="s">
        <v>348</v>
      </c>
      <c r="D223" s="204">
        <v>700</v>
      </c>
      <c r="E223" s="204">
        <v>700</v>
      </c>
      <c r="F223" s="198"/>
      <c r="G223" s="219"/>
    </row>
    <row r="224" spans="1:7">
      <c r="A224" s="202"/>
      <c r="B224" s="202"/>
      <c r="C224" s="77" t="s">
        <v>347</v>
      </c>
      <c r="D224" s="205"/>
      <c r="E224" s="205"/>
      <c r="F224" s="199"/>
      <c r="G224" s="220"/>
    </row>
    <row r="225" spans="1:7">
      <c r="A225" s="202"/>
      <c r="B225" s="202"/>
      <c r="C225" s="77" t="s">
        <v>346</v>
      </c>
      <c r="D225" s="205"/>
      <c r="E225" s="205"/>
      <c r="F225" s="199"/>
      <c r="G225" s="220"/>
    </row>
    <row r="226" spans="1:7">
      <c r="A226" s="202"/>
      <c r="B226" s="202"/>
      <c r="C226" s="77" t="s">
        <v>345</v>
      </c>
      <c r="D226" s="205"/>
      <c r="E226" s="205"/>
      <c r="F226" s="199"/>
      <c r="G226" s="220"/>
    </row>
    <row r="227" spans="1:7">
      <c r="A227" s="203"/>
      <c r="B227" s="203"/>
      <c r="C227" s="97" t="s">
        <v>344</v>
      </c>
      <c r="D227" s="206"/>
      <c r="E227" s="206"/>
      <c r="F227" s="200"/>
      <c r="G227" s="221"/>
    </row>
    <row r="228" spans="1:7">
      <c r="A228" s="201" t="s">
        <v>355</v>
      </c>
      <c r="B228" s="201" t="s">
        <v>355</v>
      </c>
      <c r="C228" s="87" t="s">
        <v>348</v>
      </c>
      <c r="D228" s="204">
        <v>700</v>
      </c>
      <c r="E228" s="204">
        <v>700</v>
      </c>
      <c r="F228" s="212"/>
      <c r="G228" s="219"/>
    </row>
    <row r="229" spans="1:7">
      <c r="A229" s="202"/>
      <c r="B229" s="202"/>
      <c r="C229" s="87" t="s">
        <v>347</v>
      </c>
      <c r="D229" s="205"/>
      <c r="E229" s="205"/>
      <c r="F229" s="213"/>
      <c r="G229" s="220"/>
    </row>
    <row r="230" spans="1:7">
      <c r="A230" s="202"/>
      <c r="B230" s="202"/>
      <c r="C230" s="77" t="s">
        <v>345</v>
      </c>
      <c r="D230" s="205"/>
      <c r="E230" s="205"/>
      <c r="F230" s="213"/>
      <c r="G230" s="220"/>
    </row>
    <row r="231" spans="1:7">
      <c r="A231" s="202"/>
      <c r="B231" s="202"/>
      <c r="C231" s="77" t="s">
        <v>346</v>
      </c>
      <c r="D231" s="205"/>
      <c r="E231" s="205"/>
      <c r="F231" s="213"/>
      <c r="G231" s="220"/>
    </row>
    <row r="232" spans="1:7">
      <c r="A232" s="203"/>
      <c r="B232" s="203"/>
      <c r="C232" s="77" t="s">
        <v>344</v>
      </c>
      <c r="D232" s="206"/>
      <c r="E232" s="206"/>
      <c r="F232" s="214"/>
      <c r="G232" s="221"/>
    </row>
    <row r="233" spans="1:7">
      <c r="A233" s="201" t="s">
        <v>354</v>
      </c>
      <c r="B233" s="201" t="s">
        <v>354</v>
      </c>
      <c r="C233" s="87" t="s">
        <v>348</v>
      </c>
      <c r="D233" s="204">
        <v>2000</v>
      </c>
      <c r="E233" s="204">
        <v>2000</v>
      </c>
      <c r="F233" s="198"/>
      <c r="G233" s="219"/>
    </row>
    <row r="234" spans="1:7">
      <c r="A234" s="202"/>
      <c r="B234" s="202"/>
      <c r="C234" s="87" t="s">
        <v>347</v>
      </c>
      <c r="D234" s="205"/>
      <c r="E234" s="205"/>
      <c r="F234" s="199"/>
      <c r="G234" s="220"/>
    </row>
    <row r="235" spans="1:7">
      <c r="A235" s="202"/>
      <c r="B235" s="202"/>
      <c r="C235" s="77" t="s">
        <v>345</v>
      </c>
      <c r="D235" s="205"/>
      <c r="E235" s="205"/>
      <c r="F235" s="199"/>
      <c r="G235" s="220"/>
    </row>
    <row r="236" spans="1:7">
      <c r="A236" s="202"/>
      <c r="B236" s="202"/>
      <c r="C236" s="77" t="s">
        <v>346</v>
      </c>
      <c r="D236" s="205"/>
      <c r="E236" s="205"/>
      <c r="F236" s="199"/>
      <c r="G236" s="220"/>
    </row>
    <row r="237" spans="1:7">
      <c r="A237" s="203"/>
      <c r="B237" s="203"/>
      <c r="C237" s="77" t="s">
        <v>344</v>
      </c>
      <c r="D237" s="206"/>
      <c r="E237" s="206"/>
      <c r="F237" s="200"/>
      <c r="G237" s="221"/>
    </row>
    <row r="238" spans="1:7">
      <c r="A238" s="201" t="s">
        <v>353</v>
      </c>
      <c r="B238" s="201" t="s">
        <v>353</v>
      </c>
      <c r="C238" s="87" t="s">
        <v>348</v>
      </c>
      <c r="D238" s="204">
        <v>3495</v>
      </c>
      <c r="E238" s="204">
        <v>3495</v>
      </c>
      <c r="F238" s="198"/>
      <c r="G238" s="219"/>
    </row>
    <row r="239" spans="1:7">
      <c r="A239" s="202"/>
      <c r="B239" s="202"/>
      <c r="C239" s="87" t="s">
        <v>347</v>
      </c>
      <c r="D239" s="205"/>
      <c r="E239" s="205"/>
      <c r="F239" s="199"/>
      <c r="G239" s="220"/>
    </row>
    <row r="240" spans="1:7">
      <c r="A240" s="202"/>
      <c r="B240" s="202"/>
      <c r="C240" s="77" t="s">
        <v>345</v>
      </c>
      <c r="D240" s="205"/>
      <c r="E240" s="205"/>
      <c r="F240" s="199"/>
      <c r="G240" s="220"/>
    </row>
    <row r="241" spans="1:7">
      <c r="A241" s="202"/>
      <c r="B241" s="202"/>
      <c r="C241" s="77" t="s">
        <v>346</v>
      </c>
      <c r="D241" s="205"/>
      <c r="E241" s="205"/>
      <c r="F241" s="199"/>
      <c r="G241" s="220"/>
    </row>
    <row r="242" spans="1:7">
      <c r="A242" s="203"/>
      <c r="B242" s="203"/>
      <c r="C242" s="77" t="s">
        <v>344</v>
      </c>
      <c r="D242" s="206"/>
      <c r="E242" s="206"/>
      <c r="F242" s="200"/>
      <c r="G242" s="221"/>
    </row>
    <row r="243" spans="1:7">
      <c r="A243" s="201" t="s">
        <v>352</v>
      </c>
      <c r="B243" s="201" t="s">
        <v>352</v>
      </c>
      <c r="C243" s="87" t="s">
        <v>348</v>
      </c>
      <c r="D243" s="204">
        <v>1433</v>
      </c>
      <c r="E243" s="204">
        <v>1433</v>
      </c>
      <c r="F243" s="198"/>
      <c r="G243" s="219"/>
    </row>
    <row r="244" spans="1:7">
      <c r="A244" s="202"/>
      <c r="B244" s="202"/>
      <c r="C244" s="87" t="s">
        <v>347</v>
      </c>
      <c r="D244" s="205"/>
      <c r="E244" s="205"/>
      <c r="F244" s="199"/>
      <c r="G244" s="220"/>
    </row>
    <row r="245" spans="1:7">
      <c r="A245" s="202"/>
      <c r="B245" s="202"/>
      <c r="C245" s="77" t="s">
        <v>345</v>
      </c>
      <c r="D245" s="205"/>
      <c r="E245" s="205"/>
      <c r="F245" s="199"/>
      <c r="G245" s="220"/>
    </row>
    <row r="246" spans="1:7">
      <c r="A246" s="202"/>
      <c r="B246" s="202"/>
      <c r="C246" s="77" t="s">
        <v>346</v>
      </c>
      <c r="D246" s="205"/>
      <c r="E246" s="205"/>
      <c r="F246" s="199"/>
      <c r="G246" s="220"/>
    </row>
    <row r="247" spans="1:7">
      <c r="A247" s="203"/>
      <c r="B247" s="203"/>
      <c r="C247" s="77" t="s">
        <v>344</v>
      </c>
      <c r="D247" s="206"/>
      <c r="E247" s="206"/>
      <c r="F247" s="200"/>
      <c r="G247" s="221"/>
    </row>
    <row r="248" spans="1:7" ht="15">
      <c r="A248" s="79" t="s">
        <v>334</v>
      </c>
      <c r="B248" s="96"/>
      <c r="C248" s="77"/>
      <c r="D248" s="95">
        <f>SUM(D223:D247)</f>
        <v>8328</v>
      </c>
      <c r="E248" s="95">
        <f>SUM(E223:E247)</f>
        <v>8328</v>
      </c>
      <c r="F248" s="76">
        <f>SUM(F223:F247)</f>
        <v>0</v>
      </c>
      <c r="G248" s="80"/>
    </row>
    <row r="249" spans="1:7">
      <c r="A249" s="207" t="s">
        <v>351</v>
      </c>
      <c r="B249" s="207" t="s">
        <v>351</v>
      </c>
      <c r="C249" s="87" t="s">
        <v>348</v>
      </c>
      <c r="D249" s="210">
        <v>500</v>
      </c>
      <c r="E249" s="210">
        <v>500</v>
      </c>
      <c r="F249" s="198"/>
      <c r="G249" s="248"/>
    </row>
    <row r="250" spans="1:7">
      <c r="A250" s="208"/>
      <c r="B250" s="208"/>
      <c r="C250" s="87" t="s">
        <v>347</v>
      </c>
      <c r="D250" s="211"/>
      <c r="E250" s="211"/>
      <c r="F250" s="199"/>
      <c r="G250" s="249"/>
    </row>
    <row r="251" spans="1:7">
      <c r="A251" s="208"/>
      <c r="B251" s="208"/>
      <c r="C251" s="77" t="s">
        <v>346</v>
      </c>
      <c r="D251" s="211"/>
      <c r="E251" s="211"/>
      <c r="F251" s="199"/>
      <c r="G251" s="249"/>
    </row>
    <row r="252" spans="1:7">
      <c r="A252" s="208"/>
      <c r="B252" s="208"/>
      <c r="C252" s="77" t="s">
        <v>345</v>
      </c>
      <c r="D252" s="211"/>
      <c r="E252" s="211"/>
      <c r="F252" s="199"/>
      <c r="G252" s="249"/>
    </row>
    <row r="253" spans="1:7">
      <c r="A253" s="209"/>
      <c r="B253" s="209"/>
      <c r="C253" s="87" t="s">
        <v>344</v>
      </c>
      <c r="D253" s="229"/>
      <c r="E253" s="229"/>
      <c r="F253" s="200"/>
      <c r="G253" s="250"/>
    </row>
    <row r="254" spans="1:7">
      <c r="A254" s="207" t="s">
        <v>350</v>
      </c>
      <c r="B254" s="207" t="s">
        <v>350</v>
      </c>
      <c r="C254" s="87" t="s">
        <v>348</v>
      </c>
      <c r="D254" s="210">
        <v>500</v>
      </c>
      <c r="E254" s="210">
        <v>500</v>
      </c>
      <c r="F254" s="198"/>
      <c r="G254" s="248"/>
    </row>
    <row r="255" spans="1:7">
      <c r="A255" s="208"/>
      <c r="B255" s="208"/>
      <c r="C255" s="87" t="s">
        <v>347</v>
      </c>
      <c r="D255" s="211"/>
      <c r="E255" s="211"/>
      <c r="F255" s="199"/>
      <c r="G255" s="249"/>
    </row>
    <row r="256" spans="1:7">
      <c r="A256" s="208"/>
      <c r="B256" s="208"/>
      <c r="C256" s="77" t="s">
        <v>346</v>
      </c>
      <c r="D256" s="211"/>
      <c r="E256" s="211"/>
      <c r="F256" s="199"/>
      <c r="G256" s="249"/>
    </row>
    <row r="257" spans="1:7">
      <c r="A257" s="208"/>
      <c r="B257" s="208"/>
      <c r="C257" s="77" t="s">
        <v>345</v>
      </c>
      <c r="D257" s="211"/>
      <c r="E257" s="211"/>
      <c r="F257" s="199"/>
      <c r="G257" s="249"/>
    </row>
    <row r="258" spans="1:7">
      <c r="A258" s="209"/>
      <c r="B258" s="209"/>
      <c r="C258" s="87" t="s">
        <v>344</v>
      </c>
      <c r="D258" s="229"/>
      <c r="E258" s="229"/>
      <c r="F258" s="200"/>
      <c r="G258" s="250"/>
    </row>
    <row r="259" spans="1:7">
      <c r="A259" s="207" t="s">
        <v>349</v>
      </c>
      <c r="B259" s="207" t="s">
        <v>349</v>
      </c>
      <c r="C259" s="87" t="s">
        <v>348</v>
      </c>
      <c r="D259" s="210">
        <v>2909</v>
      </c>
      <c r="E259" s="210">
        <v>2909</v>
      </c>
      <c r="F259" s="198"/>
      <c r="G259" s="248"/>
    </row>
    <row r="260" spans="1:7">
      <c r="A260" s="208"/>
      <c r="B260" s="208"/>
      <c r="C260" s="87" t="s">
        <v>347</v>
      </c>
      <c r="D260" s="211"/>
      <c r="E260" s="211"/>
      <c r="F260" s="199"/>
      <c r="G260" s="249"/>
    </row>
    <row r="261" spans="1:7">
      <c r="A261" s="208"/>
      <c r="B261" s="208"/>
      <c r="C261" s="77" t="s">
        <v>346</v>
      </c>
      <c r="D261" s="211"/>
      <c r="E261" s="211"/>
      <c r="F261" s="199"/>
      <c r="G261" s="249"/>
    </row>
    <row r="262" spans="1:7">
      <c r="A262" s="208"/>
      <c r="B262" s="208"/>
      <c r="C262" s="77" t="s">
        <v>345</v>
      </c>
      <c r="D262" s="211"/>
      <c r="E262" s="211"/>
      <c r="F262" s="199"/>
      <c r="G262" s="249"/>
    </row>
    <row r="263" spans="1:7">
      <c r="A263" s="209"/>
      <c r="B263" s="209"/>
      <c r="C263" s="87" t="s">
        <v>344</v>
      </c>
      <c r="D263" s="229"/>
      <c r="E263" s="229"/>
      <c r="F263" s="200"/>
      <c r="G263" s="250"/>
    </row>
    <row r="264" spans="1:7">
      <c r="A264" s="79" t="s">
        <v>334</v>
      </c>
      <c r="B264" s="94"/>
      <c r="C264" s="87"/>
      <c r="D264" s="93">
        <f>D249+D254+D259</f>
        <v>3909</v>
      </c>
      <c r="E264" s="93">
        <f>E249+E254+E259</f>
        <v>3909</v>
      </c>
      <c r="F264" s="92">
        <f>F249+F254+F259</f>
        <v>0</v>
      </c>
      <c r="G264" s="80"/>
    </row>
    <row r="265" spans="1:7" ht="76.5">
      <c r="A265" s="91" t="s">
        <v>343</v>
      </c>
      <c r="B265" s="91" t="s">
        <v>343</v>
      </c>
      <c r="C265" s="87" t="s">
        <v>336</v>
      </c>
      <c r="D265" s="90">
        <v>140</v>
      </c>
      <c r="E265" s="90">
        <v>140</v>
      </c>
      <c r="F265" s="89"/>
      <c r="G265" s="80"/>
    </row>
    <row r="266" spans="1:7" ht="63.75">
      <c r="A266" s="91" t="s">
        <v>342</v>
      </c>
      <c r="B266" s="91" t="s">
        <v>342</v>
      </c>
      <c r="C266" s="87" t="s">
        <v>336</v>
      </c>
      <c r="D266" s="90">
        <v>140</v>
      </c>
      <c r="E266" s="90">
        <v>140</v>
      </c>
      <c r="F266" s="89"/>
      <c r="G266" s="80"/>
    </row>
    <row r="267" spans="1:7" ht="63.75">
      <c r="A267" s="91" t="s">
        <v>341</v>
      </c>
      <c r="B267" s="91" t="s">
        <v>341</v>
      </c>
      <c r="C267" s="87" t="s">
        <v>336</v>
      </c>
      <c r="D267" s="90">
        <v>110</v>
      </c>
      <c r="E267" s="90">
        <v>110</v>
      </c>
      <c r="F267" s="89"/>
      <c r="G267" s="80"/>
    </row>
    <row r="268" spans="1:7" ht="63.75">
      <c r="A268" s="91" t="s">
        <v>340</v>
      </c>
      <c r="B268" s="91" t="s">
        <v>340</v>
      </c>
      <c r="C268" s="87" t="s">
        <v>336</v>
      </c>
      <c r="D268" s="90">
        <v>110</v>
      </c>
      <c r="E268" s="90">
        <v>110</v>
      </c>
      <c r="F268" s="89"/>
      <c r="G268" s="80"/>
    </row>
    <row r="269" spans="1:7" ht="76.5">
      <c r="A269" s="91" t="s">
        <v>339</v>
      </c>
      <c r="B269" s="91" t="s">
        <v>339</v>
      </c>
      <c r="C269" s="87" t="s">
        <v>336</v>
      </c>
      <c r="D269" s="90">
        <v>130</v>
      </c>
      <c r="E269" s="90">
        <v>130</v>
      </c>
      <c r="F269" s="89"/>
      <c r="G269" s="80"/>
    </row>
    <row r="270" spans="1:7" ht="63.75">
      <c r="A270" s="91" t="s">
        <v>338</v>
      </c>
      <c r="B270" s="91" t="s">
        <v>338</v>
      </c>
      <c r="C270" s="87" t="s">
        <v>336</v>
      </c>
      <c r="D270" s="90">
        <v>120</v>
      </c>
      <c r="E270" s="90">
        <v>120</v>
      </c>
      <c r="F270" s="89"/>
      <c r="G270" s="80"/>
    </row>
    <row r="271" spans="1:7" ht="38.25">
      <c r="A271" s="88" t="s">
        <v>337</v>
      </c>
      <c r="B271" s="88" t="s">
        <v>337</v>
      </c>
      <c r="C271" s="87" t="s">
        <v>336</v>
      </c>
      <c r="D271" s="86">
        <v>250</v>
      </c>
      <c r="E271" s="86">
        <v>250</v>
      </c>
      <c r="F271" s="85"/>
      <c r="G271" s="84"/>
    </row>
    <row r="272" spans="1:7">
      <c r="A272" s="79" t="s">
        <v>334</v>
      </c>
      <c r="B272" s="78"/>
      <c r="C272" s="77"/>
      <c r="D272" s="76">
        <f>D265+D266+D267+D268+D269+D270+D271</f>
        <v>1000</v>
      </c>
      <c r="E272" s="76">
        <f>E265+E266+E267+E268+E269+E270+E271</f>
        <v>1000</v>
      </c>
      <c r="F272" s="76">
        <f>F265+F266+F267+F268+F269+F270+F271</f>
        <v>0</v>
      </c>
      <c r="G272" s="80"/>
    </row>
    <row r="273" spans="1:8" ht="63.75">
      <c r="A273" s="82" t="s">
        <v>335</v>
      </c>
      <c r="B273" s="82" t="s">
        <v>335</v>
      </c>
      <c r="C273" s="77"/>
      <c r="D273" s="83">
        <v>199.9</v>
      </c>
      <c r="E273" s="83">
        <v>199.9</v>
      </c>
      <c r="F273" s="83"/>
      <c r="G273" s="80"/>
    </row>
    <row r="274" spans="1:8">
      <c r="A274" s="79" t="s">
        <v>334</v>
      </c>
      <c r="B274" s="78"/>
      <c r="C274" s="77"/>
      <c r="D274" s="76">
        <f>D273</f>
        <v>199.9</v>
      </c>
      <c r="E274" s="76">
        <f>E273</f>
        <v>199.9</v>
      </c>
      <c r="F274" s="76">
        <f>F273</f>
        <v>0</v>
      </c>
      <c r="G274" s="80"/>
    </row>
    <row r="275" spans="1:8" ht="25.5">
      <c r="A275" s="79"/>
      <c r="B275" s="82" t="s">
        <v>333</v>
      </c>
      <c r="C275" s="77"/>
      <c r="D275" s="81">
        <v>1482.4</v>
      </c>
      <c r="E275" s="81">
        <v>1482.4</v>
      </c>
      <c r="F275" s="76"/>
      <c r="G275" s="80"/>
    </row>
    <row r="276" spans="1:8" ht="25.5">
      <c r="A276" s="79"/>
      <c r="B276" s="82" t="s">
        <v>332</v>
      </c>
      <c r="C276" s="77"/>
      <c r="D276" s="81">
        <v>1482.4</v>
      </c>
      <c r="E276" s="81">
        <v>1482.4</v>
      </c>
      <c r="F276" s="76"/>
      <c r="G276" s="80"/>
    </row>
    <row r="277" spans="1:8" ht="25.5">
      <c r="A277" s="79"/>
      <c r="B277" s="82" t="s">
        <v>331</v>
      </c>
      <c r="C277" s="77"/>
      <c r="D277" s="81">
        <v>1482.4</v>
      </c>
      <c r="E277" s="81">
        <v>1482.4</v>
      </c>
      <c r="F277" s="76"/>
      <c r="G277" s="80"/>
    </row>
    <row r="278" spans="1:8" ht="25.5">
      <c r="A278" s="79"/>
      <c r="B278" s="82" t="s">
        <v>330</v>
      </c>
      <c r="C278" s="77"/>
      <c r="D278" s="81">
        <v>1482.4</v>
      </c>
      <c r="E278" s="81">
        <v>1482.4</v>
      </c>
      <c r="F278" s="76"/>
      <c r="G278" s="80"/>
    </row>
    <row r="279" spans="1:8" ht="25.5">
      <c r="A279" s="79"/>
      <c r="B279" s="82" t="s">
        <v>329</v>
      </c>
      <c r="C279" s="77"/>
      <c r="D279" s="81">
        <v>1482.4</v>
      </c>
      <c r="E279" s="81">
        <v>1482.4</v>
      </c>
      <c r="F279" s="76"/>
      <c r="G279" s="80"/>
    </row>
    <row r="280" spans="1:8">
      <c r="A280" s="79"/>
      <c r="B280" s="78"/>
      <c r="C280" s="77"/>
      <c r="D280" s="76">
        <f>SUM(D275:D279)</f>
        <v>7412</v>
      </c>
      <c r="E280" s="76">
        <f>SUM(E275:E279)</f>
        <v>7412</v>
      </c>
      <c r="F280" s="76">
        <f>SUM(F275:F279)</f>
        <v>0</v>
      </c>
      <c r="G280" s="76"/>
    </row>
    <row r="281" spans="1:8">
      <c r="A281" s="75"/>
      <c r="B281" s="75" t="s">
        <v>1</v>
      </c>
      <c r="C281" s="73" t="s">
        <v>0</v>
      </c>
      <c r="D281" s="74">
        <f>D222+D248+D272+D274+D264+D280</f>
        <v>28548.9</v>
      </c>
      <c r="E281" s="74">
        <f>E222+E248+E272+E274+E264+E280</f>
        <v>28548.9</v>
      </c>
      <c r="F281" s="74">
        <f>F222+F248+F272+F274+F264+F280</f>
        <v>34.089469999999999</v>
      </c>
      <c r="G281" s="73" t="s">
        <v>0</v>
      </c>
    </row>
    <row r="282" spans="1:8" ht="17.45" customHeight="1">
      <c r="B282" s="222" t="s">
        <v>328</v>
      </c>
      <c r="C282" s="222"/>
      <c r="D282" s="222"/>
      <c r="E282" s="222"/>
      <c r="F282" s="222"/>
      <c r="G282" s="222"/>
      <c r="H282" s="72"/>
    </row>
    <row r="283" spans="1:8" ht="25.5">
      <c r="A283" s="68" t="s">
        <v>327</v>
      </c>
      <c r="B283" s="71" t="s">
        <v>326</v>
      </c>
      <c r="C283" s="65" t="s">
        <v>278</v>
      </c>
      <c r="D283" s="67">
        <v>3000</v>
      </c>
      <c r="E283" s="67"/>
      <c r="F283" s="66"/>
      <c r="G283" s="69"/>
    </row>
    <row r="284" spans="1:8" ht="25.5">
      <c r="A284" s="68" t="s">
        <v>325</v>
      </c>
      <c r="B284" s="71" t="s">
        <v>324</v>
      </c>
      <c r="C284" s="65" t="s">
        <v>278</v>
      </c>
      <c r="D284" s="67">
        <v>3000</v>
      </c>
      <c r="E284" s="67"/>
      <c r="F284" s="66"/>
      <c r="G284" s="69"/>
    </row>
    <row r="285" spans="1:8" ht="38.25">
      <c r="A285" s="68" t="s">
        <v>323</v>
      </c>
      <c r="B285" s="70" t="s">
        <v>322</v>
      </c>
      <c r="C285" s="65" t="s">
        <v>278</v>
      </c>
      <c r="D285" s="67">
        <v>370.35</v>
      </c>
      <c r="E285" s="67">
        <v>370.35</v>
      </c>
      <c r="F285" s="66"/>
      <c r="G285" s="69"/>
    </row>
    <row r="286" spans="1:8" ht="38.25">
      <c r="A286" s="68" t="s">
        <v>321</v>
      </c>
      <c r="B286" s="70" t="s">
        <v>320</v>
      </c>
      <c r="C286" s="65" t="s">
        <v>278</v>
      </c>
      <c r="D286" s="67">
        <v>123.03</v>
      </c>
      <c r="E286" s="67">
        <v>123.03</v>
      </c>
      <c r="F286" s="66">
        <v>63.03</v>
      </c>
      <c r="G286" s="69" t="s">
        <v>319</v>
      </c>
    </row>
    <row r="287" spans="1:8" ht="25.5">
      <c r="A287" s="68" t="s">
        <v>318</v>
      </c>
      <c r="B287" s="62" t="s">
        <v>317</v>
      </c>
      <c r="C287" s="65" t="s">
        <v>278</v>
      </c>
      <c r="D287" s="67">
        <v>4000</v>
      </c>
      <c r="E287" s="67"/>
      <c r="F287" s="66"/>
      <c r="G287" s="69"/>
    </row>
    <row r="288" spans="1:8" ht="25.5">
      <c r="A288" s="68" t="s">
        <v>316</v>
      </c>
      <c r="B288" s="62" t="s">
        <v>315</v>
      </c>
      <c r="C288" s="65" t="s">
        <v>278</v>
      </c>
      <c r="D288" s="67">
        <v>5000</v>
      </c>
      <c r="E288" s="67"/>
      <c r="F288" s="66"/>
      <c r="G288" s="69"/>
    </row>
    <row r="289" spans="1:7" ht="25.5">
      <c r="A289" s="68" t="s">
        <v>314</v>
      </c>
      <c r="B289" s="54" t="s">
        <v>313</v>
      </c>
      <c r="C289" s="65" t="s">
        <v>278</v>
      </c>
      <c r="D289" s="67">
        <v>3000</v>
      </c>
      <c r="E289" s="67"/>
      <c r="F289" s="66"/>
      <c r="G289" s="69"/>
    </row>
    <row r="290" spans="1:7" ht="25.5">
      <c r="A290" s="68" t="s">
        <v>312</v>
      </c>
      <c r="B290" s="54" t="s">
        <v>311</v>
      </c>
      <c r="C290" s="65" t="s">
        <v>310</v>
      </c>
      <c r="D290" s="67">
        <v>2240.84</v>
      </c>
      <c r="E290" s="67">
        <v>1070.5899999999999</v>
      </c>
      <c r="F290" s="66">
        <v>1070.588</v>
      </c>
      <c r="G290" s="51" t="s">
        <v>303</v>
      </c>
    </row>
    <row r="291" spans="1:7" ht="25.5">
      <c r="A291" s="65" t="s">
        <v>309</v>
      </c>
      <c r="B291" s="54" t="s">
        <v>308</v>
      </c>
      <c r="C291" s="65" t="s">
        <v>278</v>
      </c>
      <c r="D291" s="36">
        <v>1306.17</v>
      </c>
      <c r="E291" s="36"/>
      <c r="F291" s="64"/>
      <c r="G291" s="63"/>
    </row>
    <row r="292" spans="1:7" ht="25.5">
      <c r="A292" s="55" t="s">
        <v>307</v>
      </c>
      <c r="B292" s="54" t="s">
        <v>306</v>
      </c>
      <c r="C292" s="55" t="s">
        <v>278</v>
      </c>
      <c r="D292" s="36">
        <v>1200</v>
      </c>
      <c r="E292" s="36">
        <v>205.35300000000001</v>
      </c>
      <c r="F292" s="52"/>
      <c r="G292" s="51"/>
    </row>
    <row r="293" spans="1:7" ht="38.25">
      <c r="A293" s="55" t="s">
        <v>305</v>
      </c>
      <c r="B293" s="62" t="s">
        <v>304</v>
      </c>
      <c r="C293" s="55" t="s">
        <v>278</v>
      </c>
      <c r="D293" s="36">
        <v>305.33</v>
      </c>
      <c r="E293" s="36">
        <v>209</v>
      </c>
      <c r="F293" s="52">
        <v>208.64500000000001</v>
      </c>
      <c r="G293" s="56" t="s">
        <v>303</v>
      </c>
    </row>
    <row r="294" spans="1:7" ht="38.25">
      <c r="A294" s="55" t="s">
        <v>302</v>
      </c>
      <c r="B294" s="62" t="s">
        <v>301</v>
      </c>
      <c r="C294" s="55" t="s">
        <v>278</v>
      </c>
      <c r="D294" s="36">
        <v>231.72</v>
      </c>
      <c r="E294" s="36">
        <v>100</v>
      </c>
      <c r="F294" s="52">
        <v>100</v>
      </c>
      <c r="G294" s="56" t="s">
        <v>300</v>
      </c>
    </row>
    <row r="295" spans="1:7" ht="38.25">
      <c r="A295" s="55" t="s">
        <v>299</v>
      </c>
      <c r="B295" s="62" t="s">
        <v>298</v>
      </c>
      <c r="C295" s="55" t="s">
        <v>278</v>
      </c>
      <c r="D295" s="36">
        <v>845</v>
      </c>
      <c r="E295" s="36">
        <v>297.16000000000003</v>
      </c>
      <c r="F295" s="52"/>
      <c r="G295" s="56"/>
    </row>
    <row r="296" spans="1:7" ht="25.5">
      <c r="A296" s="55" t="s">
        <v>297</v>
      </c>
      <c r="B296" s="62" t="s">
        <v>296</v>
      </c>
      <c r="C296" s="55" t="s">
        <v>278</v>
      </c>
      <c r="D296" s="36">
        <v>3999.9929999999999</v>
      </c>
      <c r="E296" s="36"/>
      <c r="F296" s="52"/>
      <c r="G296" s="56"/>
    </row>
    <row r="297" spans="1:7" ht="25.5">
      <c r="A297" s="55" t="s">
        <v>295</v>
      </c>
      <c r="B297" s="62" t="s">
        <v>294</v>
      </c>
      <c r="C297" s="55" t="s">
        <v>278</v>
      </c>
      <c r="D297" s="36">
        <v>4700</v>
      </c>
      <c r="E297" s="36">
        <v>100</v>
      </c>
      <c r="F297" s="52"/>
      <c r="G297" s="56"/>
    </row>
    <row r="298" spans="1:7" ht="51">
      <c r="A298" s="55" t="s">
        <v>293</v>
      </c>
      <c r="B298" s="62" t="s">
        <v>292</v>
      </c>
      <c r="C298" s="55" t="s">
        <v>278</v>
      </c>
      <c r="D298" s="36">
        <v>330.36</v>
      </c>
      <c r="E298" s="36">
        <v>330.36</v>
      </c>
      <c r="F298" s="52">
        <v>156.845</v>
      </c>
      <c r="G298" s="56" t="s">
        <v>291</v>
      </c>
    </row>
    <row r="299" spans="1:7" ht="38.25">
      <c r="A299" s="55" t="s">
        <v>290</v>
      </c>
      <c r="B299" s="61" t="s">
        <v>289</v>
      </c>
      <c r="C299" s="55" t="s">
        <v>278</v>
      </c>
      <c r="D299" s="36">
        <v>2578.9</v>
      </c>
      <c r="E299" s="36">
        <v>1222.954</v>
      </c>
      <c r="F299" s="52">
        <v>1222.954</v>
      </c>
      <c r="G299" s="56" t="s">
        <v>288</v>
      </c>
    </row>
    <row r="300" spans="1:7" ht="25.5">
      <c r="A300" s="53" t="s">
        <v>287</v>
      </c>
      <c r="B300" s="61" t="s">
        <v>286</v>
      </c>
      <c r="C300" s="53" t="s">
        <v>278</v>
      </c>
      <c r="D300" s="36">
        <v>1200</v>
      </c>
      <c r="E300" s="36"/>
      <c r="F300" s="36"/>
      <c r="G300" s="51"/>
    </row>
    <row r="301" spans="1:7" ht="38.25">
      <c r="A301" s="55" t="s">
        <v>285</v>
      </c>
      <c r="B301" s="61" t="s">
        <v>284</v>
      </c>
      <c r="C301" s="53" t="s">
        <v>278</v>
      </c>
      <c r="D301" s="36">
        <v>2100</v>
      </c>
      <c r="E301" s="52">
        <v>630</v>
      </c>
      <c r="F301" s="52"/>
      <c r="G301" s="56"/>
    </row>
    <row r="302" spans="1:7" ht="25.5">
      <c r="A302" s="55" t="s">
        <v>283</v>
      </c>
      <c r="B302" s="54" t="s">
        <v>282</v>
      </c>
      <c r="C302" s="53" t="s">
        <v>278</v>
      </c>
      <c r="D302" s="36">
        <v>2980.4</v>
      </c>
      <c r="E302" s="36">
        <v>2042.6</v>
      </c>
      <c r="F302" s="52">
        <v>1815.452</v>
      </c>
      <c r="G302" s="56" t="s">
        <v>281</v>
      </c>
    </row>
    <row r="303" spans="1:7" ht="25.5">
      <c r="A303" s="60" t="s">
        <v>280</v>
      </c>
      <c r="B303" s="54" t="s">
        <v>279</v>
      </c>
      <c r="C303" s="53" t="s">
        <v>278</v>
      </c>
      <c r="D303" s="10">
        <v>999.2</v>
      </c>
      <c r="E303" s="10">
        <v>443.04</v>
      </c>
      <c r="F303" s="59"/>
      <c r="G303" s="58"/>
    </row>
    <row r="304" spans="1:7" ht="140.25">
      <c r="A304" s="55" t="s">
        <v>277</v>
      </c>
      <c r="B304" s="54" t="s">
        <v>276</v>
      </c>
      <c r="C304" s="57" t="s">
        <v>247</v>
      </c>
      <c r="D304" s="36">
        <v>4348.09</v>
      </c>
      <c r="E304" s="36">
        <v>500</v>
      </c>
      <c r="F304" s="52">
        <v>500</v>
      </c>
      <c r="G304" s="56" t="s">
        <v>275</v>
      </c>
    </row>
    <row r="305" spans="1:7" ht="51">
      <c r="A305" s="55" t="s">
        <v>274</v>
      </c>
      <c r="B305" s="54" t="s">
        <v>273</v>
      </c>
      <c r="C305" s="57" t="s">
        <v>247</v>
      </c>
      <c r="D305" s="36">
        <v>7399.3810000000003</v>
      </c>
      <c r="E305" s="36">
        <v>0</v>
      </c>
      <c r="F305" s="52"/>
      <c r="G305" s="56"/>
    </row>
    <row r="306" spans="1:7" ht="25.5">
      <c r="A306" s="55" t="s">
        <v>272</v>
      </c>
      <c r="B306" s="54" t="s">
        <v>271</v>
      </c>
      <c r="C306" s="57" t="s">
        <v>247</v>
      </c>
      <c r="D306" s="36">
        <v>4467.0200000000004</v>
      </c>
      <c r="E306" s="36">
        <v>0</v>
      </c>
      <c r="F306" s="52"/>
      <c r="G306" s="56"/>
    </row>
    <row r="307" spans="1:7" ht="38.25">
      <c r="A307" s="53" t="s">
        <v>270</v>
      </c>
      <c r="B307" s="54" t="s">
        <v>269</v>
      </c>
      <c r="C307" s="57" t="s">
        <v>268</v>
      </c>
      <c r="D307" s="36">
        <v>2000</v>
      </c>
      <c r="E307" s="36">
        <v>197.17</v>
      </c>
      <c r="F307" s="36"/>
      <c r="G307" s="51"/>
    </row>
    <row r="308" spans="1:7" ht="25.5">
      <c r="A308" s="53" t="s">
        <v>267</v>
      </c>
      <c r="B308" s="54" t="s">
        <v>266</v>
      </c>
      <c r="C308" s="53" t="s">
        <v>244</v>
      </c>
      <c r="D308" s="36">
        <v>2974.6</v>
      </c>
      <c r="E308" s="36">
        <v>802.83</v>
      </c>
      <c r="F308" s="36">
        <v>802.82899999999995</v>
      </c>
      <c r="G308" s="51" t="s">
        <v>265</v>
      </c>
    </row>
    <row r="309" spans="1:7" ht="25.5">
      <c r="A309" s="55" t="s">
        <v>264</v>
      </c>
      <c r="B309" s="54" t="s">
        <v>263</v>
      </c>
      <c r="C309" s="53" t="s">
        <v>244</v>
      </c>
      <c r="D309" s="36">
        <v>3384.1990000000001</v>
      </c>
      <c r="E309" s="36">
        <v>0</v>
      </c>
      <c r="F309" s="52"/>
      <c r="G309" s="51"/>
    </row>
    <row r="310" spans="1:7" ht="51">
      <c r="A310" s="55" t="s">
        <v>262</v>
      </c>
      <c r="B310" s="54" t="s">
        <v>261</v>
      </c>
      <c r="C310" s="57" t="s">
        <v>247</v>
      </c>
      <c r="D310" s="36">
        <v>1000</v>
      </c>
      <c r="E310" s="36">
        <v>400</v>
      </c>
      <c r="F310" s="52"/>
      <c r="G310" s="56"/>
    </row>
    <row r="311" spans="1:7" ht="25.5">
      <c r="A311" s="55" t="s">
        <v>260</v>
      </c>
      <c r="B311" s="54" t="s">
        <v>259</v>
      </c>
      <c r="C311" s="53" t="s">
        <v>244</v>
      </c>
      <c r="D311" s="36">
        <v>10000</v>
      </c>
      <c r="E311" s="36">
        <v>2923.241</v>
      </c>
      <c r="F311" s="52">
        <v>2923.241</v>
      </c>
      <c r="G311" s="56" t="s">
        <v>258</v>
      </c>
    </row>
    <row r="312" spans="1:7" ht="25.5">
      <c r="A312" s="55" t="s">
        <v>257</v>
      </c>
      <c r="B312" s="54" t="s">
        <v>256</v>
      </c>
      <c r="C312" s="57" t="s">
        <v>247</v>
      </c>
      <c r="D312" s="36">
        <v>1000</v>
      </c>
      <c r="E312" s="36">
        <v>0</v>
      </c>
      <c r="F312" s="52"/>
      <c r="G312" s="56"/>
    </row>
    <row r="313" spans="1:7" ht="38.25">
      <c r="A313" s="55" t="s">
        <v>255</v>
      </c>
      <c r="B313" s="54" t="s">
        <v>254</v>
      </c>
      <c r="C313" s="53" t="s">
        <v>244</v>
      </c>
      <c r="D313" s="36">
        <v>695.01</v>
      </c>
      <c r="E313" s="36">
        <v>374.42</v>
      </c>
      <c r="F313" s="52">
        <v>71.760000000000005</v>
      </c>
      <c r="G313" s="56" t="s">
        <v>253</v>
      </c>
    </row>
    <row r="314" spans="1:7" ht="51">
      <c r="A314" s="55" t="s">
        <v>252</v>
      </c>
      <c r="B314" s="54" t="s">
        <v>251</v>
      </c>
      <c r="C314" s="55" t="s">
        <v>250</v>
      </c>
      <c r="D314" s="36">
        <v>1000</v>
      </c>
      <c r="E314" s="36">
        <v>184.99</v>
      </c>
      <c r="F314" s="52"/>
      <c r="G314" s="56"/>
    </row>
    <row r="315" spans="1:7" ht="51">
      <c r="A315" s="55" t="s">
        <v>249</v>
      </c>
      <c r="B315" s="54" t="s">
        <v>248</v>
      </c>
      <c r="C315" s="57" t="s">
        <v>247</v>
      </c>
      <c r="D315" s="36">
        <v>4000</v>
      </c>
      <c r="E315" s="36">
        <v>0</v>
      </c>
      <c r="F315" s="52"/>
      <c r="G315" s="56"/>
    </row>
    <row r="316" spans="1:7" ht="51">
      <c r="A316" s="55" t="s">
        <v>246</v>
      </c>
      <c r="B316" s="54" t="s">
        <v>245</v>
      </c>
      <c r="C316" s="53" t="s">
        <v>244</v>
      </c>
      <c r="D316" s="36">
        <v>3200</v>
      </c>
      <c r="E316" s="36">
        <v>0</v>
      </c>
      <c r="F316" s="52"/>
      <c r="G316" s="51"/>
    </row>
    <row r="317" spans="1:7">
      <c r="A317" s="50"/>
      <c r="B317" s="49" t="s">
        <v>1</v>
      </c>
      <c r="C317" s="48" t="s">
        <v>0</v>
      </c>
      <c r="D317" s="47">
        <f>SUM(D283:D316)</f>
        <v>88979.592999999993</v>
      </c>
      <c r="E317" s="47">
        <f>SUM(E283:E316)</f>
        <v>12527.088</v>
      </c>
      <c r="F317" s="47">
        <f>SUM(F283:F316)</f>
        <v>8935.3439999999991</v>
      </c>
      <c r="G317" s="46" t="s">
        <v>0</v>
      </c>
    </row>
    <row r="318" spans="1:7" ht="15.75">
      <c r="A318" s="215" t="s">
        <v>243</v>
      </c>
      <c r="B318" s="215"/>
      <c r="C318" s="215"/>
      <c r="D318" s="215"/>
      <c r="E318" s="215"/>
      <c r="F318" s="215"/>
      <c r="G318" s="215"/>
    </row>
    <row r="319" spans="1:7" ht="25.5">
      <c r="A319" s="39" t="s">
        <v>242</v>
      </c>
      <c r="B319" s="38" t="s">
        <v>241</v>
      </c>
      <c r="C319" s="41" t="s">
        <v>231</v>
      </c>
      <c r="D319" s="216">
        <v>311.23</v>
      </c>
      <c r="E319" s="216">
        <v>311.23</v>
      </c>
      <c r="F319" s="45">
        <f>50.801+1.157</f>
        <v>51.957999999999998</v>
      </c>
      <c r="G319" s="43" t="s">
        <v>240</v>
      </c>
    </row>
    <row r="320" spans="1:7">
      <c r="A320" s="39"/>
      <c r="B320" s="38"/>
      <c r="C320" s="44"/>
      <c r="D320" s="217"/>
      <c r="E320" s="217"/>
      <c r="F320" s="36"/>
      <c r="G320" s="43"/>
    </row>
    <row r="321" spans="1:7" ht="25.5">
      <c r="A321" s="39" t="s">
        <v>242</v>
      </c>
      <c r="B321" s="38" t="s">
        <v>241</v>
      </c>
      <c r="C321" s="41" t="s">
        <v>231</v>
      </c>
      <c r="D321" s="218"/>
      <c r="E321" s="218"/>
      <c r="F321" s="36">
        <v>76.450999999999993</v>
      </c>
      <c r="G321" s="43" t="s">
        <v>240</v>
      </c>
    </row>
    <row r="322" spans="1:7" ht="38.25">
      <c r="A322" s="39" t="s">
        <v>239</v>
      </c>
      <c r="B322" s="42" t="s">
        <v>238</v>
      </c>
      <c r="C322" s="41" t="s">
        <v>231</v>
      </c>
      <c r="D322" s="36">
        <v>1900</v>
      </c>
      <c r="E322" s="36">
        <v>1900</v>
      </c>
      <c r="F322" s="36">
        <f>768.474+14.529</f>
        <v>783.00300000000004</v>
      </c>
      <c r="G322" s="40" t="s">
        <v>237</v>
      </c>
    </row>
    <row r="323" spans="1:7" ht="38.25">
      <c r="A323" s="39" t="s">
        <v>233</v>
      </c>
      <c r="B323" s="38" t="s">
        <v>236</v>
      </c>
      <c r="C323" s="37" t="s">
        <v>235</v>
      </c>
      <c r="D323" s="36">
        <v>27.332999999999998</v>
      </c>
      <c r="E323" s="36">
        <v>27.332999999999998</v>
      </c>
      <c r="F323" s="36">
        <v>27.332999999999998</v>
      </c>
      <c r="G323" s="35" t="s">
        <v>234</v>
      </c>
    </row>
    <row r="324" spans="1:7" ht="38.25">
      <c r="A324" s="34" t="s">
        <v>233</v>
      </c>
      <c r="B324" s="12" t="s">
        <v>232</v>
      </c>
      <c r="C324" s="33" t="s">
        <v>231</v>
      </c>
      <c r="D324" s="10">
        <v>1332.83</v>
      </c>
      <c r="E324" s="10">
        <v>1332.83</v>
      </c>
      <c r="F324" s="10">
        <f>816.595+16.583</f>
        <v>833.178</v>
      </c>
      <c r="G324" s="30" t="s">
        <v>230</v>
      </c>
    </row>
    <row r="325" spans="1:7" ht="25.5">
      <c r="A325" s="27" t="s">
        <v>229</v>
      </c>
      <c r="B325" s="12" t="s">
        <v>211</v>
      </c>
      <c r="C325" s="12" t="s">
        <v>210</v>
      </c>
      <c r="D325" s="31">
        <v>1153</v>
      </c>
      <c r="E325" s="10">
        <v>0</v>
      </c>
      <c r="F325" s="10">
        <v>0</v>
      </c>
      <c r="G325" s="30"/>
    </row>
    <row r="326" spans="1:7" ht="25.5">
      <c r="A326" s="27" t="s">
        <v>228</v>
      </c>
      <c r="B326" s="12" t="s">
        <v>211</v>
      </c>
      <c r="C326" s="12" t="s">
        <v>210</v>
      </c>
      <c r="D326" s="31">
        <v>550</v>
      </c>
      <c r="E326" s="10">
        <v>0</v>
      </c>
      <c r="F326" s="10">
        <v>0</v>
      </c>
      <c r="G326" s="30"/>
    </row>
    <row r="327" spans="1:7" ht="25.5">
      <c r="A327" s="27" t="s">
        <v>227</v>
      </c>
      <c r="B327" s="12" t="s">
        <v>211</v>
      </c>
      <c r="C327" s="12" t="s">
        <v>210</v>
      </c>
      <c r="D327" s="10">
        <v>375</v>
      </c>
      <c r="E327" s="10">
        <v>0</v>
      </c>
      <c r="F327" s="10">
        <v>0</v>
      </c>
      <c r="G327" s="30"/>
    </row>
    <row r="328" spans="1:7" ht="25.5">
      <c r="A328" s="27" t="s">
        <v>226</v>
      </c>
      <c r="B328" s="12" t="s">
        <v>211</v>
      </c>
      <c r="C328" s="12" t="s">
        <v>210</v>
      </c>
      <c r="D328" s="10">
        <v>850</v>
      </c>
      <c r="E328" s="10">
        <v>0</v>
      </c>
      <c r="F328" s="10">
        <v>0</v>
      </c>
      <c r="G328" s="30"/>
    </row>
    <row r="329" spans="1:7" ht="25.5">
      <c r="A329" s="27" t="s">
        <v>225</v>
      </c>
      <c r="B329" s="12" t="s">
        <v>211</v>
      </c>
      <c r="C329" s="12" t="s">
        <v>210</v>
      </c>
      <c r="D329" s="10">
        <v>918.11</v>
      </c>
      <c r="E329" s="10">
        <v>0</v>
      </c>
      <c r="F329" s="10">
        <v>0</v>
      </c>
      <c r="G329" s="30"/>
    </row>
    <row r="330" spans="1:7" ht="25.5">
      <c r="A330" s="27" t="s">
        <v>224</v>
      </c>
      <c r="B330" s="12" t="s">
        <v>211</v>
      </c>
      <c r="C330" s="12" t="s">
        <v>210</v>
      </c>
      <c r="D330" s="10">
        <v>1050</v>
      </c>
      <c r="E330" s="10">
        <v>0</v>
      </c>
      <c r="F330" s="10">
        <v>0</v>
      </c>
      <c r="G330" s="30"/>
    </row>
    <row r="331" spans="1:7" ht="25.5">
      <c r="A331" s="27" t="s">
        <v>223</v>
      </c>
      <c r="B331" s="12" t="s">
        <v>211</v>
      </c>
      <c r="C331" s="12" t="s">
        <v>210</v>
      </c>
      <c r="D331" s="10">
        <v>730</v>
      </c>
      <c r="E331" s="10">
        <v>0</v>
      </c>
      <c r="F331" s="10">
        <v>0</v>
      </c>
      <c r="G331" s="30"/>
    </row>
    <row r="332" spans="1:7" ht="25.5">
      <c r="A332" s="27" t="s">
        <v>222</v>
      </c>
      <c r="B332" s="12" t="s">
        <v>211</v>
      </c>
      <c r="C332" s="12" t="s">
        <v>210</v>
      </c>
      <c r="D332" s="31">
        <v>750</v>
      </c>
      <c r="E332" s="10">
        <v>0</v>
      </c>
      <c r="F332" s="10">
        <v>0</v>
      </c>
      <c r="G332" s="30"/>
    </row>
    <row r="333" spans="1:7" ht="25.5">
      <c r="A333" s="27" t="s">
        <v>221</v>
      </c>
      <c r="B333" s="12" t="s">
        <v>211</v>
      </c>
      <c r="C333" s="12" t="s">
        <v>210</v>
      </c>
      <c r="D333" s="31">
        <v>793.62</v>
      </c>
      <c r="E333" s="10">
        <v>680</v>
      </c>
      <c r="F333" s="10">
        <v>0</v>
      </c>
      <c r="G333" s="30"/>
    </row>
    <row r="334" spans="1:7" ht="25.5">
      <c r="A334" s="27" t="s">
        <v>220</v>
      </c>
      <c r="B334" s="12" t="s">
        <v>211</v>
      </c>
      <c r="C334" s="12" t="s">
        <v>210</v>
      </c>
      <c r="D334" s="31">
        <v>515</v>
      </c>
      <c r="E334" s="10">
        <v>0</v>
      </c>
      <c r="F334" s="10">
        <v>0</v>
      </c>
      <c r="G334" s="30"/>
    </row>
    <row r="335" spans="1:7" ht="25.5">
      <c r="A335" s="27" t="s">
        <v>219</v>
      </c>
      <c r="B335" s="12" t="s">
        <v>211</v>
      </c>
      <c r="C335" s="12" t="s">
        <v>210</v>
      </c>
      <c r="D335" s="31">
        <v>570</v>
      </c>
      <c r="E335" s="10">
        <v>0</v>
      </c>
      <c r="F335" s="10">
        <v>0</v>
      </c>
      <c r="G335" s="30"/>
    </row>
    <row r="336" spans="1:7" ht="25.5">
      <c r="A336" s="27" t="s">
        <v>218</v>
      </c>
      <c r="B336" s="12" t="s">
        <v>211</v>
      </c>
      <c r="C336" s="12" t="s">
        <v>210</v>
      </c>
      <c r="D336" s="31">
        <v>870</v>
      </c>
      <c r="E336" s="10">
        <v>0</v>
      </c>
      <c r="F336" s="10">
        <v>0</v>
      </c>
      <c r="G336" s="30"/>
    </row>
    <row r="337" spans="1:7" ht="25.5">
      <c r="A337" s="27" t="s">
        <v>217</v>
      </c>
      <c r="B337" s="12" t="s">
        <v>211</v>
      </c>
      <c r="C337" s="12" t="s">
        <v>210</v>
      </c>
      <c r="D337" s="31">
        <v>850</v>
      </c>
      <c r="E337" s="10">
        <v>0</v>
      </c>
      <c r="F337" s="10">
        <v>0</v>
      </c>
      <c r="G337" s="30"/>
    </row>
    <row r="338" spans="1:7" ht="25.5">
      <c r="A338" s="27" t="s">
        <v>216</v>
      </c>
      <c r="B338" s="12" t="s">
        <v>211</v>
      </c>
      <c r="C338" s="12" t="s">
        <v>210</v>
      </c>
      <c r="D338" s="31">
        <v>500</v>
      </c>
      <c r="E338" s="10">
        <v>0</v>
      </c>
      <c r="F338" s="10">
        <v>0</v>
      </c>
      <c r="G338" s="30"/>
    </row>
    <row r="339" spans="1:7" ht="25.5">
      <c r="A339" s="27" t="s">
        <v>215</v>
      </c>
      <c r="B339" s="12" t="s">
        <v>211</v>
      </c>
      <c r="C339" s="12" t="s">
        <v>210</v>
      </c>
      <c r="D339" s="31">
        <v>1054.1199999999999</v>
      </c>
      <c r="E339" s="10">
        <v>0</v>
      </c>
      <c r="F339" s="10">
        <v>0</v>
      </c>
      <c r="G339" s="30"/>
    </row>
    <row r="340" spans="1:7" ht="25.5">
      <c r="A340" s="27" t="s">
        <v>214</v>
      </c>
      <c r="B340" s="12" t="s">
        <v>211</v>
      </c>
      <c r="C340" s="12" t="s">
        <v>210</v>
      </c>
      <c r="D340" s="31">
        <v>879.55</v>
      </c>
      <c r="E340" s="10">
        <v>0</v>
      </c>
      <c r="F340" s="10">
        <v>0</v>
      </c>
      <c r="G340" s="30"/>
    </row>
    <row r="341" spans="1:7" ht="25.5">
      <c r="A341" s="27" t="s">
        <v>213</v>
      </c>
      <c r="B341" s="12" t="s">
        <v>211</v>
      </c>
      <c r="C341" s="12" t="s">
        <v>210</v>
      </c>
      <c r="D341" s="31">
        <v>950</v>
      </c>
      <c r="E341" s="10">
        <v>0</v>
      </c>
      <c r="F341" s="10">
        <v>0</v>
      </c>
      <c r="G341" s="30"/>
    </row>
    <row r="342" spans="1:7" ht="25.5">
      <c r="A342" s="27" t="s">
        <v>212</v>
      </c>
      <c r="B342" s="12" t="s">
        <v>211</v>
      </c>
      <c r="C342" s="12" t="s">
        <v>210</v>
      </c>
      <c r="D342" s="31">
        <v>1800</v>
      </c>
      <c r="E342" s="10">
        <v>0</v>
      </c>
      <c r="F342" s="10">
        <v>0</v>
      </c>
      <c r="G342" s="30"/>
    </row>
    <row r="343" spans="1:7" ht="25.5">
      <c r="A343" s="27" t="s">
        <v>209</v>
      </c>
      <c r="B343" s="12" t="s">
        <v>193</v>
      </c>
      <c r="C343" s="12" t="s">
        <v>192</v>
      </c>
      <c r="D343" s="31">
        <v>413.17</v>
      </c>
      <c r="E343" s="10">
        <v>0</v>
      </c>
      <c r="F343" s="10">
        <v>0</v>
      </c>
      <c r="G343" s="30"/>
    </row>
    <row r="344" spans="1:7" ht="25.5">
      <c r="A344" s="27" t="s">
        <v>208</v>
      </c>
      <c r="B344" s="12" t="s">
        <v>193</v>
      </c>
      <c r="C344" s="12" t="s">
        <v>192</v>
      </c>
      <c r="D344" s="31">
        <v>911.96</v>
      </c>
      <c r="E344" s="10">
        <v>0</v>
      </c>
      <c r="F344" s="10">
        <v>0</v>
      </c>
      <c r="G344" s="30"/>
    </row>
    <row r="345" spans="1:7" ht="25.5">
      <c r="A345" s="27" t="s">
        <v>207</v>
      </c>
      <c r="B345" s="12" t="s">
        <v>193</v>
      </c>
      <c r="C345" s="12" t="s">
        <v>192</v>
      </c>
      <c r="D345" s="31">
        <v>478.06</v>
      </c>
      <c r="E345" s="10">
        <v>0</v>
      </c>
      <c r="F345" s="10">
        <v>0</v>
      </c>
      <c r="G345" s="30"/>
    </row>
    <row r="346" spans="1:7" ht="25.5">
      <c r="A346" s="27" t="s">
        <v>206</v>
      </c>
      <c r="B346" s="12" t="s">
        <v>193</v>
      </c>
      <c r="C346" s="12" t="s">
        <v>192</v>
      </c>
      <c r="D346" s="31">
        <v>299.87</v>
      </c>
      <c r="E346" s="10">
        <v>0</v>
      </c>
      <c r="F346" s="10">
        <v>0</v>
      </c>
      <c r="G346" s="30"/>
    </row>
    <row r="347" spans="1:7" ht="25.5">
      <c r="A347" s="27" t="s">
        <v>205</v>
      </c>
      <c r="B347" s="12" t="s">
        <v>193</v>
      </c>
      <c r="C347" s="12" t="s">
        <v>192</v>
      </c>
      <c r="D347" s="31">
        <v>275.61</v>
      </c>
      <c r="E347" s="10">
        <v>0</v>
      </c>
      <c r="F347" s="10">
        <v>0</v>
      </c>
      <c r="G347" s="30"/>
    </row>
    <row r="348" spans="1:7" ht="25.5">
      <c r="A348" s="27" t="s">
        <v>204</v>
      </c>
      <c r="B348" s="12" t="s">
        <v>193</v>
      </c>
      <c r="C348" s="12" t="s">
        <v>192</v>
      </c>
      <c r="D348" s="31">
        <v>1000</v>
      </c>
      <c r="E348" s="10">
        <v>0</v>
      </c>
      <c r="F348" s="10">
        <v>0</v>
      </c>
      <c r="G348" s="30"/>
    </row>
    <row r="349" spans="1:7" ht="25.5">
      <c r="A349" s="27" t="s">
        <v>203</v>
      </c>
      <c r="B349" s="12" t="s">
        <v>193</v>
      </c>
      <c r="C349" s="12" t="s">
        <v>192</v>
      </c>
      <c r="D349" s="31">
        <v>442.67</v>
      </c>
      <c r="E349" s="10">
        <v>0</v>
      </c>
      <c r="F349" s="10">
        <v>0</v>
      </c>
      <c r="G349" s="30"/>
    </row>
    <row r="350" spans="1:7" ht="25.5">
      <c r="A350" s="27" t="s">
        <v>202</v>
      </c>
      <c r="B350" s="12" t="s">
        <v>193</v>
      </c>
      <c r="C350" s="12" t="s">
        <v>192</v>
      </c>
      <c r="D350" s="31">
        <v>519.58000000000004</v>
      </c>
      <c r="E350" s="10">
        <v>0</v>
      </c>
      <c r="F350" s="10">
        <v>0</v>
      </c>
      <c r="G350" s="30"/>
    </row>
    <row r="351" spans="1:7" ht="25.5">
      <c r="A351" s="27" t="s">
        <v>201</v>
      </c>
      <c r="B351" s="12" t="s">
        <v>193</v>
      </c>
      <c r="C351" s="12" t="s">
        <v>192</v>
      </c>
      <c r="D351" s="31">
        <v>690.77</v>
      </c>
      <c r="E351" s="10">
        <v>0</v>
      </c>
      <c r="F351" s="10">
        <v>0</v>
      </c>
      <c r="G351" s="30"/>
    </row>
    <row r="352" spans="1:7" ht="25.5">
      <c r="A352" s="27" t="s">
        <v>200</v>
      </c>
      <c r="B352" s="12" t="s">
        <v>193</v>
      </c>
      <c r="C352" s="12" t="s">
        <v>192</v>
      </c>
      <c r="D352" s="31">
        <v>730.5</v>
      </c>
      <c r="E352" s="10">
        <v>0</v>
      </c>
      <c r="F352" s="10">
        <v>0</v>
      </c>
      <c r="G352" s="30"/>
    </row>
    <row r="353" spans="1:7" ht="25.5">
      <c r="A353" s="27" t="s">
        <v>199</v>
      </c>
      <c r="B353" s="12" t="s">
        <v>193</v>
      </c>
      <c r="C353" s="12" t="s">
        <v>192</v>
      </c>
      <c r="D353" s="31">
        <v>593.63</v>
      </c>
      <c r="E353" s="10">
        <v>0</v>
      </c>
      <c r="F353" s="10">
        <v>0</v>
      </c>
      <c r="G353" s="30"/>
    </row>
    <row r="354" spans="1:7" ht="25.5">
      <c r="A354" s="27" t="s">
        <v>198</v>
      </c>
      <c r="B354" s="12" t="s">
        <v>193</v>
      </c>
      <c r="C354" s="12" t="s">
        <v>192</v>
      </c>
      <c r="D354" s="31">
        <v>448.59</v>
      </c>
      <c r="E354" s="10">
        <v>0</v>
      </c>
      <c r="F354" s="10">
        <v>0</v>
      </c>
      <c r="G354" s="30"/>
    </row>
    <row r="355" spans="1:7" ht="25.5">
      <c r="A355" s="27" t="s">
        <v>197</v>
      </c>
      <c r="B355" s="12" t="s">
        <v>193</v>
      </c>
      <c r="C355" s="12" t="s">
        <v>192</v>
      </c>
      <c r="D355" s="31">
        <v>679.91</v>
      </c>
      <c r="E355" s="10">
        <v>0</v>
      </c>
      <c r="F355" s="10">
        <v>0</v>
      </c>
      <c r="G355" s="30"/>
    </row>
    <row r="356" spans="1:7" ht="25.5">
      <c r="A356" s="27" t="s">
        <v>196</v>
      </c>
      <c r="B356" s="12" t="s">
        <v>193</v>
      </c>
      <c r="C356" s="12" t="s">
        <v>192</v>
      </c>
      <c r="D356" s="31">
        <v>824.55</v>
      </c>
      <c r="E356" s="10">
        <v>0</v>
      </c>
      <c r="F356" s="10">
        <v>0</v>
      </c>
      <c r="G356" s="30"/>
    </row>
    <row r="357" spans="1:7" ht="25.5">
      <c r="A357" s="27" t="s">
        <v>195</v>
      </c>
      <c r="B357" s="12" t="s">
        <v>193</v>
      </c>
      <c r="C357" s="12" t="s">
        <v>192</v>
      </c>
      <c r="D357" s="31">
        <v>728.42</v>
      </c>
      <c r="E357" s="10">
        <v>0</v>
      </c>
      <c r="F357" s="10">
        <v>0</v>
      </c>
      <c r="G357" s="30"/>
    </row>
    <row r="358" spans="1:7" ht="25.5">
      <c r="A358" s="27" t="s">
        <v>194</v>
      </c>
      <c r="B358" s="12" t="s">
        <v>193</v>
      </c>
      <c r="C358" s="12" t="s">
        <v>192</v>
      </c>
      <c r="D358" s="31">
        <v>1086.52</v>
      </c>
      <c r="E358" s="10">
        <v>0</v>
      </c>
      <c r="F358" s="10">
        <v>0</v>
      </c>
      <c r="G358" s="30"/>
    </row>
    <row r="359" spans="1:7" ht="25.5">
      <c r="A359" s="27" t="s">
        <v>191</v>
      </c>
      <c r="B359" s="12" t="s">
        <v>185</v>
      </c>
      <c r="C359" s="33" t="s">
        <v>189</v>
      </c>
      <c r="D359" s="31">
        <v>1520</v>
      </c>
      <c r="E359" s="10">
        <v>0</v>
      </c>
      <c r="F359" s="10">
        <v>0</v>
      </c>
      <c r="G359" s="30"/>
    </row>
    <row r="360" spans="1:7" ht="25.5">
      <c r="A360" s="27" t="s">
        <v>190</v>
      </c>
      <c r="B360" s="12" t="s">
        <v>185</v>
      </c>
      <c r="C360" s="33" t="s">
        <v>189</v>
      </c>
      <c r="D360" s="31">
        <v>1000</v>
      </c>
      <c r="E360" s="10">
        <v>0</v>
      </c>
      <c r="F360" s="10">
        <v>0</v>
      </c>
      <c r="G360" s="30"/>
    </row>
    <row r="361" spans="1:7" ht="25.5">
      <c r="A361" s="27" t="s">
        <v>188</v>
      </c>
      <c r="B361" s="12" t="s">
        <v>185</v>
      </c>
      <c r="C361" s="33" t="s">
        <v>184</v>
      </c>
      <c r="D361" s="31">
        <v>500</v>
      </c>
      <c r="E361" s="10">
        <v>0</v>
      </c>
      <c r="F361" s="10">
        <v>0</v>
      </c>
      <c r="G361" s="30"/>
    </row>
    <row r="362" spans="1:7" ht="25.5">
      <c r="A362" s="27" t="s">
        <v>187</v>
      </c>
      <c r="B362" s="12" t="s">
        <v>185</v>
      </c>
      <c r="C362" s="33" t="s">
        <v>184</v>
      </c>
      <c r="D362" s="10">
        <v>500</v>
      </c>
      <c r="E362" s="10">
        <v>0</v>
      </c>
      <c r="F362" s="10">
        <v>0</v>
      </c>
      <c r="G362" s="30"/>
    </row>
    <row r="363" spans="1:7" ht="25.5">
      <c r="A363" s="27" t="s">
        <v>186</v>
      </c>
      <c r="B363" s="12" t="s">
        <v>185</v>
      </c>
      <c r="C363" s="33" t="s">
        <v>184</v>
      </c>
      <c r="D363" s="10">
        <v>300</v>
      </c>
      <c r="E363" s="10">
        <v>0</v>
      </c>
      <c r="F363" s="10">
        <v>0</v>
      </c>
      <c r="G363" s="30"/>
    </row>
    <row r="364" spans="1:7" ht="25.5">
      <c r="A364" s="14" t="s">
        <v>183</v>
      </c>
      <c r="B364" s="12" t="s">
        <v>181</v>
      </c>
      <c r="C364" s="12" t="s">
        <v>181</v>
      </c>
      <c r="D364" s="10">
        <v>168.7</v>
      </c>
      <c r="E364" s="10">
        <v>0</v>
      </c>
      <c r="F364" s="10">
        <v>0</v>
      </c>
      <c r="G364" s="30"/>
    </row>
    <row r="365" spans="1:7" ht="25.5">
      <c r="A365" s="14" t="s">
        <v>182</v>
      </c>
      <c r="B365" s="12" t="s">
        <v>181</v>
      </c>
      <c r="C365" s="12" t="s">
        <v>181</v>
      </c>
      <c r="D365" s="10">
        <v>210.84</v>
      </c>
      <c r="E365" s="10">
        <v>0</v>
      </c>
      <c r="F365" s="10">
        <v>0</v>
      </c>
      <c r="G365" s="30"/>
    </row>
    <row r="366" spans="1:7" ht="39.75" customHeight="1">
      <c r="A366" s="27" t="s">
        <v>180</v>
      </c>
      <c r="B366" s="12" t="s">
        <v>173</v>
      </c>
      <c r="C366" s="12" t="s">
        <v>173</v>
      </c>
      <c r="D366" s="31">
        <v>604.53</v>
      </c>
      <c r="E366" s="10">
        <v>0</v>
      </c>
      <c r="F366" s="10">
        <v>0</v>
      </c>
      <c r="G366" s="30"/>
    </row>
    <row r="367" spans="1:7" ht="38.25">
      <c r="A367" s="27" t="s">
        <v>179</v>
      </c>
      <c r="B367" s="12" t="s">
        <v>173</v>
      </c>
      <c r="C367" s="12" t="s">
        <v>173</v>
      </c>
      <c r="D367" s="31">
        <v>450</v>
      </c>
      <c r="E367" s="10">
        <v>0</v>
      </c>
      <c r="F367" s="10">
        <v>0</v>
      </c>
      <c r="G367" s="30"/>
    </row>
    <row r="368" spans="1:7" ht="38.25">
      <c r="A368" s="27" t="s">
        <v>178</v>
      </c>
      <c r="B368" s="12" t="s">
        <v>173</v>
      </c>
      <c r="C368" s="12" t="s">
        <v>173</v>
      </c>
      <c r="D368" s="31">
        <v>885.94</v>
      </c>
      <c r="E368" s="10">
        <v>0</v>
      </c>
      <c r="F368" s="10">
        <v>0</v>
      </c>
      <c r="G368" s="30"/>
    </row>
    <row r="369" spans="1:7" ht="38.25">
      <c r="A369" s="27" t="s">
        <v>177</v>
      </c>
      <c r="B369" s="12" t="s">
        <v>173</v>
      </c>
      <c r="C369" s="12" t="s">
        <v>173</v>
      </c>
      <c r="D369" s="31">
        <v>343.82</v>
      </c>
      <c r="E369" s="10">
        <v>0</v>
      </c>
      <c r="F369" s="10">
        <v>0</v>
      </c>
      <c r="G369" s="30"/>
    </row>
    <row r="370" spans="1:7" ht="38.25">
      <c r="A370" s="27" t="s">
        <v>176</v>
      </c>
      <c r="B370" s="12" t="s">
        <v>173</v>
      </c>
      <c r="C370" s="12" t="s">
        <v>173</v>
      </c>
      <c r="D370" s="31">
        <v>820.73</v>
      </c>
      <c r="E370" s="10">
        <v>0</v>
      </c>
      <c r="F370" s="10">
        <v>0</v>
      </c>
      <c r="G370" s="30"/>
    </row>
    <row r="371" spans="1:7" ht="38.25">
      <c r="A371" s="27" t="s">
        <v>175</v>
      </c>
      <c r="B371" s="12" t="s">
        <v>173</v>
      </c>
      <c r="C371" s="12" t="s">
        <v>173</v>
      </c>
      <c r="D371" s="31">
        <v>774.38</v>
      </c>
      <c r="E371" s="10">
        <v>0</v>
      </c>
      <c r="F371" s="10">
        <v>0</v>
      </c>
      <c r="G371" s="30"/>
    </row>
    <row r="372" spans="1:7" ht="38.25">
      <c r="A372" s="27" t="s">
        <v>174</v>
      </c>
      <c r="B372" s="12" t="s">
        <v>173</v>
      </c>
      <c r="C372" s="12" t="s">
        <v>173</v>
      </c>
      <c r="D372" s="32">
        <v>433.46</v>
      </c>
      <c r="E372" s="10">
        <v>0</v>
      </c>
      <c r="F372" s="10">
        <v>0</v>
      </c>
      <c r="G372" s="30"/>
    </row>
    <row r="373" spans="1:7" ht="25.5">
      <c r="A373" s="27" t="s">
        <v>172</v>
      </c>
      <c r="B373" s="27" t="s">
        <v>171</v>
      </c>
      <c r="C373" s="33" t="s">
        <v>170</v>
      </c>
      <c r="D373" s="32">
        <v>950</v>
      </c>
      <c r="E373" s="10">
        <v>0</v>
      </c>
      <c r="F373" s="10">
        <v>0</v>
      </c>
      <c r="G373" s="30"/>
    </row>
    <row r="374" spans="1:7" ht="25.5">
      <c r="A374" s="27" t="s">
        <v>168</v>
      </c>
      <c r="B374" s="12" t="s">
        <v>169</v>
      </c>
      <c r="C374" s="12" t="s">
        <v>169</v>
      </c>
      <c r="D374" s="31">
        <v>50</v>
      </c>
      <c r="E374" s="10">
        <v>0</v>
      </c>
      <c r="F374" s="10">
        <v>0</v>
      </c>
      <c r="G374" s="30"/>
    </row>
    <row r="375" spans="1:7" ht="25.5">
      <c r="A375" s="27" t="s">
        <v>167</v>
      </c>
      <c r="B375" s="12" t="s">
        <v>169</v>
      </c>
      <c r="C375" s="12" t="s">
        <v>169</v>
      </c>
      <c r="D375" s="31">
        <v>407.69</v>
      </c>
      <c r="E375" s="10">
        <v>0</v>
      </c>
      <c r="F375" s="10">
        <v>0</v>
      </c>
      <c r="G375" s="30"/>
    </row>
    <row r="376" spans="1:7" ht="25.5">
      <c r="A376" s="27" t="s">
        <v>166</v>
      </c>
      <c r="B376" s="12" t="s">
        <v>169</v>
      </c>
      <c r="C376" s="12" t="s">
        <v>169</v>
      </c>
      <c r="D376" s="31">
        <v>350</v>
      </c>
      <c r="E376" s="10">
        <v>0</v>
      </c>
      <c r="F376" s="10">
        <v>0</v>
      </c>
      <c r="G376" s="30"/>
    </row>
    <row r="377" spans="1:7" ht="25.5">
      <c r="A377" s="27" t="s">
        <v>165</v>
      </c>
      <c r="B377" s="12" t="s">
        <v>169</v>
      </c>
      <c r="C377" s="12" t="s">
        <v>169</v>
      </c>
      <c r="D377" s="31">
        <v>420.3</v>
      </c>
      <c r="E377" s="10">
        <v>0</v>
      </c>
      <c r="F377" s="10">
        <v>0</v>
      </c>
      <c r="G377" s="30"/>
    </row>
    <row r="378" spans="1:7" ht="25.5">
      <c r="A378" s="27" t="s">
        <v>164</v>
      </c>
      <c r="B378" s="12" t="s">
        <v>169</v>
      </c>
      <c r="C378" s="12" t="s">
        <v>169</v>
      </c>
      <c r="D378" s="31">
        <v>0</v>
      </c>
      <c r="E378" s="10">
        <v>0</v>
      </c>
      <c r="F378" s="10">
        <v>0</v>
      </c>
      <c r="G378" s="30"/>
    </row>
    <row r="379" spans="1:7" ht="25.5">
      <c r="A379" s="27" t="s">
        <v>163</v>
      </c>
      <c r="B379" s="12" t="s">
        <v>169</v>
      </c>
      <c r="C379" s="12" t="s">
        <v>169</v>
      </c>
      <c r="D379" s="31">
        <v>1202.01</v>
      </c>
      <c r="E379" s="10">
        <v>0</v>
      </c>
      <c r="F379" s="10">
        <v>0</v>
      </c>
      <c r="G379" s="30"/>
    </row>
    <row r="380" spans="1:7" ht="25.5">
      <c r="A380" s="27" t="s">
        <v>168</v>
      </c>
      <c r="B380" s="12" t="s">
        <v>162</v>
      </c>
      <c r="C380" s="12" t="s">
        <v>162</v>
      </c>
      <c r="D380" s="31">
        <v>50</v>
      </c>
      <c r="E380" s="10">
        <v>0</v>
      </c>
      <c r="F380" s="10">
        <v>0</v>
      </c>
      <c r="G380" s="30"/>
    </row>
    <row r="381" spans="1:7" ht="25.5">
      <c r="A381" s="27" t="s">
        <v>167</v>
      </c>
      <c r="B381" s="12" t="s">
        <v>162</v>
      </c>
      <c r="C381" s="12" t="s">
        <v>162</v>
      </c>
      <c r="D381" s="31">
        <v>407.69</v>
      </c>
      <c r="E381" s="10">
        <v>0</v>
      </c>
      <c r="F381" s="10">
        <v>0</v>
      </c>
      <c r="G381" s="30"/>
    </row>
    <row r="382" spans="1:7" ht="25.5">
      <c r="A382" s="27" t="s">
        <v>166</v>
      </c>
      <c r="B382" s="12" t="s">
        <v>162</v>
      </c>
      <c r="C382" s="12" t="s">
        <v>162</v>
      </c>
      <c r="D382" s="31">
        <v>350</v>
      </c>
      <c r="E382" s="10">
        <v>0</v>
      </c>
      <c r="F382" s="10">
        <v>0</v>
      </c>
      <c r="G382" s="30"/>
    </row>
    <row r="383" spans="1:7" ht="25.5">
      <c r="A383" s="27" t="s">
        <v>165</v>
      </c>
      <c r="B383" s="12" t="s">
        <v>162</v>
      </c>
      <c r="C383" s="12" t="s">
        <v>162</v>
      </c>
      <c r="D383" s="31">
        <v>420.3</v>
      </c>
      <c r="E383" s="10">
        <v>0</v>
      </c>
      <c r="F383" s="10">
        <v>0</v>
      </c>
      <c r="G383" s="30"/>
    </row>
    <row r="384" spans="1:7" ht="25.5">
      <c r="A384" s="27" t="s">
        <v>164</v>
      </c>
      <c r="B384" s="12" t="s">
        <v>162</v>
      </c>
      <c r="C384" s="12" t="s">
        <v>162</v>
      </c>
      <c r="D384" s="31">
        <v>0</v>
      </c>
      <c r="E384" s="10">
        <v>0</v>
      </c>
      <c r="F384" s="10">
        <v>0</v>
      </c>
      <c r="G384" s="30"/>
    </row>
    <row r="385" spans="1:7" ht="25.5">
      <c r="A385" s="27" t="s">
        <v>163</v>
      </c>
      <c r="B385" s="12" t="s">
        <v>162</v>
      </c>
      <c r="C385" s="12" t="s">
        <v>162</v>
      </c>
      <c r="D385" s="31">
        <v>1202.01</v>
      </c>
      <c r="E385" s="10">
        <v>0</v>
      </c>
      <c r="F385" s="10">
        <v>0</v>
      </c>
      <c r="G385" s="30"/>
    </row>
    <row r="386" spans="1:7" ht="38.25">
      <c r="A386" s="27" t="s">
        <v>161</v>
      </c>
      <c r="B386" s="12" t="s">
        <v>160</v>
      </c>
      <c r="C386" s="12" t="s">
        <v>160</v>
      </c>
      <c r="D386" s="32">
        <v>687.15</v>
      </c>
      <c r="E386" s="10">
        <v>0</v>
      </c>
      <c r="F386" s="10">
        <v>0</v>
      </c>
      <c r="G386" s="30"/>
    </row>
    <row r="387" spans="1:7">
      <c r="A387" s="27" t="s">
        <v>159</v>
      </c>
      <c r="B387" s="12" t="s">
        <v>148</v>
      </c>
      <c r="C387" s="12" t="s">
        <v>148</v>
      </c>
      <c r="D387" s="31">
        <v>0</v>
      </c>
      <c r="E387" s="10">
        <v>0</v>
      </c>
      <c r="F387" s="10">
        <v>0</v>
      </c>
      <c r="G387" s="30"/>
    </row>
    <row r="388" spans="1:7" ht="12.95" customHeight="1">
      <c r="A388" s="27" t="s">
        <v>158</v>
      </c>
      <c r="B388" s="12" t="s">
        <v>148</v>
      </c>
      <c r="C388" s="12" t="s">
        <v>148</v>
      </c>
      <c r="D388" s="31">
        <v>85</v>
      </c>
      <c r="E388" s="10">
        <v>0</v>
      </c>
      <c r="F388" s="10">
        <v>0</v>
      </c>
      <c r="G388" s="30"/>
    </row>
    <row r="389" spans="1:7">
      <c r="A389" s="27" t="s">
        <v>157</v>
      </c>
      <c r="B389" s="12" t="s">
        <v>148</v>
      </c>
      <c r="C389" s="12" t="s">
        <v>148</v>
      </c>
      <c r="D389" s="31">
        <v>85</v>
      </c>
      <c r="E389" s="10">
        <v>0</v>
      </c>
      <c r="F389" s="10">
        <v>0</v>
      </c>
      <c r="G389" s="30"/>
    </row>
    <row r="390" spans="1:7">
      <c r="A390" s="27" t="s">
        <v>156</v>
      </c>
      <c r="B390" s="12" t="s">
        <v>148</v>
      </c>
      <c r="C390" s="12" t="s">
        <v>148</v>
      </c>
      <c r="D390" s="31">
        <v>90</v>
      </c>
      <c r="E390" s="10">
        <v>0</v>
      </c>
      <c r="F390" s="10">
        <v>0</v>
      </c>
      <c r="G390" s="30"/>
    </row>
    <row r="391" spans="1:7">
      <c r="A391" s="27" t="s">
        <v>155</v>
      </c>
      <c r="B391" s="12" t="s">
        <v>148</v>
      </c>
      <c r="C391" s="12" t="s">
        <v>148</v>
      </c>
      <c r="D391" s="31">
        <v>90</v>
      </c>
      <c r="E391" s="10">
        <v>0</v>
      </c>
      <c r="F391" s="10">
        <v>0</v>
      </c>
      <c r="G391" s="30"/>
    </row>
    <row r="392" spans="1:7">
      <c r="A392" s="27" t="s">
        <v>154</v>
      </c>
      <c r="B392" s="12" t="s">
        <v>148</v>
      </c>
      <c r="C392" s="12" t="s">
        <v>148</v>
      </c>
      <c r="D392" s="31">
        <v>90</v>
      </c>
      <c r="E392" s="10">
        <v>0</v>
      </c>
      <c r="F392" s="10">
        <v>0</v>
      </c>
      <c r="G392" s="30"/>
    </row>
    <row r="393" spans="1:7">
      <c r="A393" s="27" t="s">
        <v>153</v>
      </c>
      <c r="B393" s="12" t="s">
        <v>148</v>
      </c>
      <c r="C393" s="12" t="s">
        <v>148</v>
      </c>
      <c r="D393" s="31">
        <v>90</v>
      </c>
      <c r="E393" s="10">
        <v>0</v>
      </c>
      <c r="F393" s="10">
        <v>0</v>
      </c>
      <c r="G393" s="30"/>
    </row>
    <row r="394" spans="1:7">
      <c r="A394" s="27" t="s">
        <v>152</v>
      </c>
      <c r="B394" s="12" t="s">
        <v>148</v>
      </c>
      <c r="C394" s="12" t="s">
        <v>148</v>
      </c>
      <c r="D394" s="31">
        <v>80</v>
      </c>
      <c r="E394" s="10">
        <v>0</v>
      </c>
      <c r="F394" s="10">
        <v>0</v>
      </c>
      <c r="G394" s="30"/>
    </row>
    <row r="395" spans="1:7">
      <c r="A395" s="27" t="s">
        <v>151</v>
      </c>
      <c r="B395" s="12" t="s">
        <v>148</v>
      </c>
      <c r="C395" s="12" t="s">
        <v>148</v>
      </c>
      <c r="D395" s="31">
        <v>90</v>
      </c>
      <c r="E395" s="10">
        <v>0</v>
      </c>
      <c r="F395" s="10">
        <v>0</v>
      </c>
      <c r="G395" s="30"/>
    </row>
    <row r="396" spans="1:7">
      <c r="A396" s="27" t="s">
        <v>150</v>
      </c>
      <c r="B396" s="12" t="s">
        <v>148</v>
      </c>
      <c r="C396" s="12" t="s">
        <v>148</v>
      </c>
      <c r="D396" s="31">
        <v>90</v>
      </c>
      <c r="E396" s="10">
        <v>0</v>
      </c>
      <c r="F396" s="10">
        <v>0</v>
      </c>
      <c r="G396" s="30"/>
    </row>
    <row r="397" spans="1:7">
      <c r="A397" s="27" t="s">
        <v>149</v>
      </c>
      <c r="B397" s="12" t="s">
        <v>148</v>
      </c>
      <c r="C397" s="12" t="s">
        <v>148</v>
      </c>
      <c r="D397" s="31">
        <v>75</v>
      </c>
      <c r="E397" s="10">
        <v>0</v>
      </c>
      <c r="F397" s="10">
        <v>0</v>
      </c>
      <c r="G397" s="30"/>
    </row>
    <row r="398" spans="1:7">
      <c r="A398" s="14" t="s">
        <v>147</v>
      </c>
      <c r="B398" s="12" t="s">
        <v>141</v>
      </c>
      <c r="C398" s="12" t="s">
        <v>141</v>
      </c>
      <c r="D398" s="31">
        <v>870.88</v>
      </c>
      <c r="E398" s="10">
        <v>0</v>
      </c>
      <c r="F398" s="10">
        <v>0</v>
      </c>
      <c r="G398" s="30"/>
    </row>
    <row r="399" spans="1:7" ht="38.25">
      <c r="A399" s="14" t="s">
        <v>146</v>
      </c>
      <c r="B399" s="12" t="s">
        <v>141</v>
      </c>
      <c r="C399" s="12" t="s">
        <v>141</v>
      </c>
      <c r="D399" s="31">
        <v>676</v>
      </c>
      <c r="E399" s="10">
        <v>0</v>
      </c>
      <c r="F399" s="10">
        <v>0</v>
      </c>
      <c r="G399" s="30"/>
    </row>
    <row r="400" spans="1:7">
      <c r="A400" s="14" t="s">
        <v>145</v>
      </c>
      <c r="B400" s="12" t="s">
        <v>141</v>
      </c>
      <c r="C400" s="12" t="s">
        <v>141</v>
      </c>
      <c r="D400" s="31">
        <v>1651.31</v>
      </c>
      <c r="E400" s="10">
        <v>0</v>
      </c>
      <c r="F400" s="10">
        <v>0</v>
      </c>
      <c r="G400" s="30"/>
    </row>
    <row r="401" spans="1:7" ht="25.5">
      <c r="A401" s="14" t="s">
        <v>144</v>
      </c>
      <c r="B401" s="12" t="s">
        <v>141</v>
      </c>
      <c r="C401" s="12" t="s">
        <v>141</v>
      </c>
      <c r="D401" s="31">
        <v>196.27</v>
      </c>
      <c r="E401" s="10">
        <v>0</v>
      </c>
      <c r="F401" s="10">
        <v>0</v>
      </c>
      <c r="G401" s="30"/>
    </row>
    <row r="402" spans="1:7" ht="38.25">
      <c r="A402" s="14" t="s">
        <v>143</v>
      </c>
      <c r="B402" s="12" t="s">
        <v>141</v>
      </c>
      <c r="C402" s="12" t="s">
        <v>141</v>
      </c>
      <c r="D402" s="31">
        <v>355.54</v>
      </c>
      <c r="E402" s="10">
        <v>0</v>
      </c>
      <c r="F402" s="10">
        <v>0</v>
      </c>
      <c r="G402" s="30"/>
    </row>
    <row r="403" spans="1:7">
      <c r="A403" s="14" t="s">
        <v>142</v>
      </c>
      <c r="B403" s="12" t="s">
        <v>141</v>
      </c>
      <c r="C403" s="12" t="s">
        <v>141</v>
      </c>
      <c r="D403" s="31">
        <v>250</v>
      </c>
      <c r="E403" s="10">
        <v>0</v>
      </c>
      <c r="F403" s="10">
        <v>0</v>
      </c>
      <c r="G403" s="30"/>
    </row>
    <row r="404" spans="1:7">
      <c r="A404" s="14" t="s">
        <v>140</v>
      </c>
      <c r="B404" s="12" t="s">
        <v>133</v>
      </c>
      <c r="C404" s="12" t="s">
        <v>133</v>
      </c>
      <c r="D404" s="31">
        <v>180</v>
      </c>
      <c r="E404" s="10">
        <v>0</v>
      </c>
      <c r="F404" s="10">
        <v>0</v>
      </c>
      <c r="G404" s="30"/>
    </row>
    <row r="405" spans="1:7">
      <c r="A405" s="14" t="s">
        <v>139</v>
      </c>
      <c r="B405" s="12" t="s">
        <v>133</v>
      </c>
      <c r="C405" s="12" t="s">
        <v>133</v>
      </c>
      <c r="D405" s="31">
        <v>793.49</v>
      </c>
      <c r="E405" s="10">
        <v>0</v>
      </c>
      <c r="F405" s="10">
        <v>0</v>
      </c>
      <c r="G405" s="30"/>
    </row>
    <row r="406" spans="1:7">
      <c r="A406" s="14" t="s">
        <v>138</v>
      </c>
      <c r="B406" s="12" t="s">
        <v>133</v>
      </c>
      <c r="C406" s="12" t="s">
        <v>133</v>
      </c>
      <c r="D406" s="31">
        <v>645.27</v>
      </c>
      <c r="E406" s="10">
        <v>0</v>
      </c>
      <c r="F406" s="10">
        <v>0</v>
      </c>
      <c r="G406" s="30"/>
    </row>
    <row r="407" spans="1:7">
      <c r="A407" s="14" t="s">
        <v>137</v>
      </c>
      <c r="B407" s="12" t="s">
        <v>133</v>
      </c>
      <c r="C407" s="12" t="s">
        <v>133</v>
      </c>
      <c r="D407" s="31">
        <v>570</v>
      </c>
      <c r="E407" s="10">
        <v>0</v>
      </c>
      <c r="F407" s="10">
        <v>0</v>
      </c>
      <c r="G407" s="30"/>
    </row>
    <row r="408" spans="1:7">
      <c r="A408" s="14" t="s">
        <v>136</v>
      </c>
      <c r="B408" s="12" t="s">
        <v>133</v>
      </c>
      <c r="C408" s="12" t="s">
        <v>133</v>
      </c>
      <c r="D408" s="31">
        <v>250</v>
      </c>
      <c r="E408" s="10">
        <v>0</v>
      </c>
      <c r="F408" s="10">
        <v>0</v>
      </c>
      <c r="G408" s="30"/>
    </row>
    <row r="409" spans="1:7">
      <c r="A409" s="14" t="s">
        <v>135</v>
      </c>
      <c r="B409" s="12" t="s">
        <v>133</v>
      </c>
      <c r="C409" s="12" t="s">
        <v>133</v>
      </c>
      <c r="D409" s="31">
        <v>1572.8</v>
      </c>
      <c r="E409" s="10">
        <v>0</v>
      </c>
      <c r="F409" s="10">
        <v>0</v>
      </c>
      <c r="G409" s="30"/>
    </row>
    <row r="410" spans="1:7">
      <c r="A410" s="14" t="s">
        <v>134</v>
      </c>
      <c r="B410" s="12" t="s">
        <v>133</v>
      </c>
      <c r="C410" s="12" t="s">
        <v>133</v>
      </c>
      <c r="D410" s="31">
        <v>1572.8</v>
      </c>
      <c r="E410" s="10">
        <v>0</v>
      </c>
      <c r="F410" s="10">
        <v>0</v>
      </c>
      <c r="G410" s="30"/>
    </row>
    <row r="411" spans="1:7" ht="38.25">
      <c r="A411" s="27" t="s">
        <v>132</v>
      </c>
      <c r="B411" s="12" t="s">
        <v>117</v>
      </c>
      <c r="C411" s="12" t="s">
        <v>116</v>
      </c>
      <c r="D411" s="11">
        <v>5000</v>
      </c>
      <c r="E411" s="10">
        <v>0</v>
      </c>
      <c r="F411" s="10">
        <v>0</v>
      </c>
      <c r="G411" s="30"/>
    </row>
    <row r="412" spans="1:7" ht="25.5">
      <c r="A412" s="27" t="s">
        <v>131</v>
      </c>
      <c r="B412" s="12" t="s">
        <v>117</v>
      </c>
      <c r="C412" s="12" t="s">
        <v>116</v>
      </c>
      <c r="D412" s="11">
        <v>401.19</v>
      </c>
      <c r="E412" s="10">
        <v>0</v>
      </c>
      <c r="F412" s="10">
        <v>0</v>
      </c>
      <c r="G412" s="30"/>
    </row>
    <row r="413" spans="1:7" ht="51">
      <c r="A413" s="27" t="s">
        <v>130</v>
      </c>
      <c r="B413" s="12" t="s">
        <v>117</v>
      </c>
      <c r="C413" s="12" t="s">
        <v>116</v>
      </c>
      <c r="D413" s="11">
        <v>300</v>
      </c>
      <c r="E413" s="10">
        <v>0</v>
      </c>
      <c r="F413" s="10">
        <v>0</v>
      </c>
      <c r="G413" s="30"/>
    </row>
    <row r="414" spans="1:7" ht="25.5">
      <c r="A414" s="27" t="s">
        <v>129</v>
      </c>
      <c r="B414" s="12" t="s">
        <v>117</v>
      </c>
      <c r="C414" s="12" t="s">
        <v>116</v>
      </c>
      <c r="D414" s="11">
        <v>2293.33</v>
      </c>
      <c r="E414" s="10">
        <v>0</v>
      </c>
      <c r="F414" s="10">
        <v>0</v>
      </c>
      <c r="G414" s="30"/>
    </row>
    <row r="415" spans="1:7" ht="38.25">
      <c r="A415" s="27" t="s">
        <v>128</v>
      </c>
      <c r="B415" s="12" t="s">
        <v>117</v>
      </c>
      <c r="C415" s="12" t="s">
        <v>116</v>
      </c>
      <c r="D415" s="11">
        <v>1875.43</v>
      </c>
      <c r="E415" s="10">
        <v>0</v>
      </c>
      <c r="F415" s="10">
        <v>0</v>
      </c>
      <c r="G415" s="30"/>
    </row>
    <row r="416" spans="1:7" ht="25.5">
      <c r="A416" s="27" t="s">
        <v>127</v>
      </c>
      <c r="B416" s="12" t="s">
        <v>117</v>
      </c>
      <c r="C416" s="12" t="s">
        <v>116</v>
      </c>
      <c r="D416" s="11">
        <v>130.05000000000001</v>
      </c>
      <c r="E416" s="10">
        <v>0</v>
      </c>
      <c r="F416" s="10">
        <v>0</v>
      </c>
      <c r="G416" s="30"/>
    </row>
    <row r="417" spans="1:7" ht="63.75">
      <c r="A417" s="27" t="s">
        <v>126</v>
      </c>
      <c r="B417" s="12" t="s">
        <v>117</v>
      </c>
      <c r="C417" s="12" t="s">
        <v>116</v>
      </c>
      <c r="D417" s="11">
        <v>250</v>
      </c>
      <c r="E417" s="10">
        <v>0</v>
      </c>
      <c r="F417" s="10">
        <v>0</v>
      </c>
      <c r="G417" s="30"/>
    </row>
    <row r="418" spans="1:7" ht="51">
      <c r="A418" s="27" t="s">
        <v>125</v>
      </c>
      <c r="B418" s="12" t="s">
        <v>117</v>
      </c>
      <c r="C418" s="12" t="s">
        <v>116</v>
      </c>
      <c r="D418" s="11">
        <v>500</v>
      </c>
      <c r="E418" s="10">
        <v>0</v>
      </c>
      <c r="F418" s="10">
        <v>0</v>
      </c>
      <c r="G418" s="30"/>
    </row>
    <row r="419" spans="1:7" ht="51">
      <c r="A419" s="27" t="s">
        <v>124</v>
      </c>
      <c r="B419" s="12" t="s">
        <v>117</v>
      </c>
      <c r="C419" s="12" t="s">
        <v>116</v>
      </c>
      <c r="D419" s="11">
        <v>476.09</v>
      </c>
      <c r="E419" s="10">
        <v>0</v>
      </c>
      <c r="F419" s="10">
        <v>0</v>
      </c>
      <c r="G419" s="30"/>
    </row>
    <row r="420" spans="1:7" ht="51">
      <c r="A420" s="13" t="s">
        <v>123</v>
      </c>
      <c r="B420" s="12" t="s">
        <v>117</v>
      </c>
      <c r="C420" s="12" t="s">
        <v>116</v>
      </c>
      <c r="D420" s="11">
        <v>0</v>
      </c>
      <c r="E420" s="10">
        <v>0</v>
      </c>
      <c r="F420" s="10">
        <v>0</v>
      </c>
      <c r="G420" s="30"/>
    </row>
    <row r="421" spans="1:7" ht="63.75">
      <c r="A421" s="13" t="s">
        <v>122</v>
      </c>
      <c r="B421" s="12" t="s">
        <v>117</v>
      </c>
      <c r="C421" s="12" t="s">
        <v>116</v>
      </c>
      <c r="D421" s="11">
        <v>0</v>
      </c>
      <c r="E421" s="10">
        <v>0</v>
      </c>
      <c r="F421" s="10">
        <v>0</v>
      </c>
      <c r="G421" s="30"/>
    </row>
    <row r="422" spans="1:7" ht="51">
      <c r="A422" s="27" t="s">
        <v>121</v>
      </c>
      <c r="B422" s="12" t="s">
        <v>117</v>
      </c>
      <c r="C422" s="12" t="s">
        <v>116</v>
      </c>
      <c r="D422" s="11">
        <v>0</v>
      </c>
      <c r="E422" s="10">
        <v>0</v>
      </c>
      <c r="F422" s="10">
        <v>0</v>
      </c>
      <c r="G422" s="30"/>
    </row>
    <row r="423" spans="1:7" ht="102">
      <c r="A423" s="13" t="s">
        <v>120</v>
      </c>
      <c r="B423" s="12" t="s">
        <v>117</v>
      </c>
      <c r="C423" s="12" t="s">
        <v>116</v>
      </c>
      <c r="D423" s="11">
        <v>200</v>
      </c>
      <c r="E423" s="10">
        <v>0</v>
      </c>
      <c r="F423" s="10">
        <v>0</v>
      </c>
      <c r="G423" s="30"/>
    </row>
    <row r="424" spans="1:7" ht="25.5">
      <c r="A424" s="13" t="s">
        <v>119</v>
      </c>
      <c r="B424" s="12" t="s">
        <v>117</v>
      </c>
      <c r="C424" s="12" t="s">
        <v>116</v>
      </c>
      <c r="D424" s="11">
        <v>300</v>
      </c>
      <c r="E424" s="10">
        <v>0</v>
      </c>
      <c r="F424" s="10">
        <v>0</v>
      </c>
      <c r="G424" s="30"/>
    </row>
    <row r="425" spans="1:7" ht="38.25">
      <c r="A425" s="27" t="s">
        <v>118</v>
      </c>
      <c r="B425" s="12" t="s">
        <v>117</v>
      </c>
      <c r="C425" s="12" t="s">
        <v>116</v>
      </c>
      <c r="D425" s="11">
        <v>12275.11</v>
      </c>
      <c r="E425" s="10">
        <v>0</v>
      </c>
      <c r="F425" s="10">
        <v>0</v>
      </c>
      <c r="G425" s="9"/>
    </row>
    <row r="426" spans="1:7" ht="38.25">
      <c r="A426" s="27" t="s">
        <v>115</v>
      </c>
      <c r="B426" s="12" t="s">
        <v>112</v>
      </c>
      <c r="C426" s="12" t="s">
        <v>112</v>
      </c>
      <c r="D426" s="11">
        <v>250</v>
      </c>
      <c r="E426" s="10">
        <v>0</v>
      </c>
      <c r="F426" s="10">
        <v>0</v>
      </c>
      <c r="G426" s="9"/>
    </row>
    <row r="427" spans="1:7" ht="25.5">
      <c r="A427" s="27" t="s">
        <v>114</v>
      </c>
      <c r="B427" s="12" t="s">
        <v>112</v>
      </c>
      <c r="C427" s="12" t="s">
        <v>112</v>
      </c>
      <c r="D427" s="11">
        <v>141.86000000000001</v>
      </c>
      <c r="E427" s="10">
        <v>0</v>
      </c>
      <c r="F427" s="10">
        <v>0</v>
      </c>
      <c r="G427" s="9"/>
    </row>
    <row r="428" spans="1:7" ht="25.5">
      <c r="A428" s="27" t="s">
        <v>113</v>
      </c>
      <c r="B428" s="12" t="s">
        <v>112</v>
      </c>
      <c r="C428" s="12" t="s">
        <v>112</v>
      </c>
      <c r="D428" s="11">
        <v>2892.37</v>
      </c>
      <c r="E428" s="10">
        <v>0</v>
      </c>
      <c r="F428" s="10">
        <v>0</v>
      </c>
      <c r="G428" s="9"/>
    </row>
    <row r="429" spans="1:7" ht="15.75">
      <c r="A429" s="8"/>
      <c r="B429" s="7" t="s">
        <v>1</v>
      </c>
      <c r="C429" s="6" t="s">
        <v>0</v>
      </c>
      <c r="D429" s="29">
        <f>SUM(D320:D428)</f>
        <v>81286.713000000018</v>
      </c>
      <c r="E429" s="29">
        <f>SUM(E320:E428)</f>
        <v>3940.163</v>
      </c>
      <c r="F429" s="29">
        <f>SUM(F320:F428)</f>
        <v>1719.9650000000001</v>
      </c>
      <c r="G429" s="4" t="s">
        <v>0</v>
      </c>
    </row>
    <row r="430" spans="1:7" ht="15.75">
      <c r="A430" s="215" t="s">
        <v>111</v>
      </c>
      <c r="B430" s="215"/>
      <c r="C430" s="215"/>
      <c r="D430" s="215"/>
      <c r="E430" s="215"/>
      <c r="F430" s="215"/>
      <c r="G430" s="215"/>
    </row>
    <row r="431" spans="1:7" ht="25.5">
      <c r="A431" s="27" t="s">
        <v>110</v>
      </c>
      <c r="B431" s="12" t="s">
        <v>105</v>
      </c>
      <c r="C431" s="12" t="s">
        <v>105</v>
      </c>
      <c r="D431" s="20">
        <v>400</v>
      </c>
      <c r="E431" s="10">
        <v>0</v>
      </c>
      <c r="F431" s="10">
        <v>0</v>
      </c>
      <c r="G431" s="9"/>
    </row>
    <row r="432" spans="1:7" ht="25.5">
      <c r="A432" s="27" t="s">
        <v>109</v>
      </c>
      <c r="B432" s="12" t="s">
        <v>105</v>
      </c>
      <c r="C432" s="12" t="s">
        <v>105</v>
      </c>
      <c r="D432" s="20">
        <v>400</v>
      </c>
      <c r="E432" s="10">
        <v>0</v>
      </c>
      <c r="F432" s="10">
        <v>0</v>
      </c>
      <c r="G432" s="9"/>
    </row>
    <row r="433" spans="1:7" ht="25.5">
      <c r="A433" s="27" t="s">
        <v>108</v>
      </c>
      <c r="B433" s="12" t="s">
        <v>105</v>
      </c>
      <c r="C433" s="12" t="s">
        <v>105</v>
      </c>
      <c r="D433" s="20">
        <v>150</v>
      </c>
      <c r="E433" s="10">
        <v>0</v>
      </c>
      <c r="F433" s="10">
        <v>0</v>
      </c>
      <c r="G433" s="9"/>
    </row>
    <row r="434" spans="1:7" ht="25.5">
      <c r="A434" s="27" t="s">
        <v>107</v>
      </c>
      <c r="B434" s="12" t="s">
        <v>105</v>
      </c>
      <c r="C434" s="12" t="s">
        <v>105</v>
      </c>
      <c r="D434" s="20">
        <v>150</v>
      </c>
      <c r="E434" s="10">
        <v>0</v>
      </c>
      <c r="F434" s="10">
        <v>0</v>
      </c>
      <c r="G434" s="9"/>
    </row>
    <row r="435" spans="1:7" ht="25.5">
      <c r="A435" s="27" t="s">
        <v>106</v>
      </c>
      <c r="B435" s="12" t="s">
        <v>105</v>
      </c>
      <c r="C435" s="12" t="s">
        <v>105</v>
      </c>
      <c r="D435" s="20">
        <v>150</v>
      </c>
      <c r="E435" s="10">
        <v>0</v>
      </c>
      <c r="F435" s="10">
        <v>0</v>
      </c>
      <c r="G435" s="9"/>
    </row>
    <row r="436" spans="1:7" ht="38.25">
      <c r="A436" s="27" t="s">
        <v>104</v>
      </c>
      <c r="B436" s="12" t="s">
        <v>22</v>
      </c>
      <c r="C436" s="12" t="s">
        <v>22</v>
      </c>
      <c r="D436" s="20">
        <v>1300</v>
      </c>
      <c r="E436" s="10">
        <v>0</v>
      </c>
      <c r="F436" s="10">
        <v>0</v>
      </c>
      <c r="G436" s="9"/>
    </row>
    <row r="437" spans="1:7" ht="38.25">
      <c r="A437" s="27" t="s">
        <v>103</v>
      </c>
      <c r="B437" s="12" t="s">
        <v>22</v>
      </c>
      <c r="C437" s="12" t="s">
        <v>22</v>
      </c>
      <c r="D437" s="20">
        <v>900</v>
      </c>
      <c r="E437" s="10">
        <v>0</v>
      </c>
      <c r="F437" s="10">
        <v>0</v>
      </c>
      <c r="G437" s="9"/>
    </row>
    <row r="438" spans="1:7" ht="38.25">
      <c r="A438" s="27" t="s">
        <v>102</v>
      </c>
      <c r="B438" s="12" t="s">
        <v>22</v>
      </c>
      <c r="C438" s="12" t="s">
        <v>22</v>
      </c>
      <c r="D438" s="20">
        <v>1100</v>
      </c>
      <c r="E438" s="10">
        <v>0</v>
      </c>
      <c r="F438" s="10">
        <v>0</v>
      </c>
      <c r="G438" s="9"/>
    </row>
    <row r="439" spans="1:7" ht="38.25">
      <c r="A439" s="27" t="s">
        <v>101</v>
      </c>
      <c r="B439" s="12" t="s">
        <v>22</v>
      </c>
      <c r="C439" s="12" t="s">
        <v>22</v>
      </c>
      <c r="D439" s="20">
        <v>1300</v>
      </c>
      <c r="E439" s="10">
        <v>0</v>
      </c>
      <c r="F439" s="10">
        <v>0</v>
      </c>
      <c r="G439" s="9"/>
    </row>
    <row r="440" spans="1:7" ht="38.25">
      <c r="A440" s="27" t="s">
        <v>100</v>
      </c>
      <c r="B440" s="12" t="s">
        <v>22</v>
      </c>
      <c r="C440" s="12" t="s">
        <v>22</v>
      </c>
      <c r="D440" s="20">
        <v>1300</v>
      </c>
      <c r="E440" s="10">
        <v>0</v>
      </c>
      <c r="F440" s="10">
        <v>0</v>
      </c>
      <c r="G440" s="9"/>
    </row>
    <row r="441" spans="1:7" ht="38.25">
      <c r="A441" s="27" t="s">
        <v>99</v>
      </c>
      <c r="B441" s="12" t="s">
        <v>22</v>
      </c>
      <c r="C441" s="12" t="s">
        <v>22</v>
      </c>
      <c r="D441" s="20">
        <v>1000</v>
      </c>
      <c r="E441" s="10">
        <v>0</v>
      </c>
      <c r="F441" s="10">
        <v>0</v>
      </c>
      <c r="G441" s="9"/>
    </row>
    <row r="442" spans="1:7" ht="25.5">
      <c r="A442" s="27" t="s">
        <v>98</v>
      </c>
      <c r="B442" s="27" t="s">
        <v>97</v>
      </c>
      <c r="C442" s="12" t="s">
        <v>92</v>
      </c>
      <c r="D442" s="20">
        <v>300</v>
      </c>
      <c r="E442" s="10">
        <v>0</v>
      </c>
      <c r="F442" s="10">
        <v>0</v>
      </c>
      <c r="G442" s="9"/>
    </row>
    <row r="443" spans="1:7" ht="25.5">
      <c r="A443" s="27" t="s">
        <v>96</v>
      </c>
      <c r="B443" s="27" t="s">
        <v>95</v>
      </c>
      <c r="C443" s="12" t="s">
        <v>92</v>
      </c>
      <c r="D443" s="20">
        <v>300</v>
      </c>
      <c r="E443" s="10">
        <v>0</v>
      </c>
      <c r="F443" s="10">
        <v>0</v>
      </c>
      <c r="G443" s="9"/>
    </row>
    <row r="444" spans="1:7" ht="25.5">
      <c r="A444" s="27" t="s">
        <v>94</v>
      </c>
      <c r="B444" s="27" t="s">
        <v>93</v>
      </c>
      <c r="C444" s="12" t="s">
        <v>92</v>
      </c>
      <c r="D444" s="20">
        <v>300</v>
      </c>
      <c r="E444" s="10">
        <v>0</v>
      </c>
      <c r="F444" s="10">
        <v>0</v>
      </c>
      <c r="G444" s="9"/>
    </row>
    <row r="445" spans="1:7">
      <c r="A445" s="27" t="s">
        <v>91</v>
      </c>
      <c r="B445" s="27" t="s">
        <v>90</v>
      </c>
      <c r="C445" s="12" t="s">
        <v>82</v>
      </c>
      <c r="D445" s="20">
        <v>550</v>
      </c>
      <c r="E445" s="10">
        <v>0</v>
      </c>
      <c r="F445" s="10">
        <v>0</v>
      </c>
      <c r="G445" s="9"/>
    </row>
    <row r="446" spans="1:7">
      <c r="A446" s="27" t="s">
        <v>89</v>
      </c>
      <c r="B446" s="27" t="s">
        <v>88</v>
      </c>
      <c r="C446" s="12" t="s">
        <v>82</v>
      </c>
      <c r="D446" s="20">
        <v>600</v>
      </c>
      <c r="E446" s="10">
        <v>0</v>
      </c>
      <c r="F446" s="10">
        <v>0</v>
      </c>
      <c r="G446" s="9"/>
    </row>
    <row r="447" spans="1:7">
      <c r="A447" s="27" t="s">
        <v>69</v>
      </c>
      <c r="B447" s="27" t="s">
        <v>87</v>
      </c>
      <c r="C447" s="12" t="s">
        <v>82</v>
      </c>
      <c r="D447" s="20">
        <v>600</v>
      </c>
      <c r="E447" s="10">
        <v>0</v>
      </c>
      <c r="F447" s="10">
        <v>0</v>
      </c>
      <c r="G447" s="9"/>
    </row>
    <row r="448" spans="1:7">
      <c r="A448" s="27" t="s">
        <v>86</v>
      </c>
      <c r="B448" s="27" t="s">
        <v>85</v>
      </c>
      <c r="C448" s="12" t="s">
        <v>82</v>
      </c>
      <c r="D448" s="20">
        <v>700</v>
      </c>
      <c r="E448" s="10">
        <v>0</v>
      </c>
      <c r="F448" s="10">
        <v>0</v>
      </c>
      <c r="G448" s="9"/>
    </row>
    <row r="449" spans="1:7">
      <c r="A449" s="27" t="s">
        <v>84</v>
      </c>
      <c r="B449" s="27" t="s">
        <v>83</v>
      </c>
      <c r="C449" s="12" t="s">
        <v>82</v>
      </c>
      <c r="D449" s="20">
        <v>700</v>
      </c>
      <c r="E449" s="10">
        <v>0</v>
      </c>
      <c r="F449" s="10">
        <v>0</v>
      </c>
      <c r="G449" s="9"/>
    </row>
    <row r="450" spans="1:7" ht="25.5">
      <c r="A450" s="27" t="s">
        <v>81</v>
      </c>
      <c r="B450" s="27" t="s">
        <v>80</v>
      </c>
      <c r="C450" s="12" t="s">
        <v>79</v>
      </c>
      <c r="D450" s="20">
        <v>1420</v>
      </c>
      <c r="E450" s="10">
        <v>0</v>
      </c>
      <c r="F450" s="10">
        <v>0</v>
      </c>
      <c r="G450" s="9"/>
    </row>
    <row r="451" spans="1:7" ht="25.5">
      <c r="A451" s="27" t="s">
        <v>78</v>
      </c>
      <c r="B451" s="27" t="s">
        <v>77</v>
      </c>
      <c r="C451" s="12" t="s">
        <v>72</v>
      </c>
      <c r="D451" s="20">
        <v>50</v>
      </c>
      <c r="E451" s="10">
        <v>0</v>
      </c>
      <c r="F451" s="10">
        <v>0</v>
      </c>
      <c r="G451" s="9"/>
    </row>
    <row r="452" spans="1:7" ht="25.5">
      <c r="A452" s="27" t="s">
        <v>76</v>
      </c>
      <c r="B452" s="27" t="s">
        <v>75</v>
      </c>
      <c r="C452" s="12" t="s">
        <v>72</v>
      </c>
      <c r="D452" s="20">
        <v>50</v>
      </c>
      <c r="E452" s="10">
        <v>0</v>
      </c>
      <c r="F452" s="10">
        <v>0</v>
      </c>
      <c r="G452" s="9"/>
    </row>
    <row r="453" spans="1:7" ht="25.5">
      <c r="A453" s="27" t="s">
        <v>74</v>
      </c>
      <c r="B453" s="27" t="s">
        <v>73</v>
      </c>
      <c r="C453" s="12" t="s">
        <v>72</v>
      </c>
      <c r="D453" s="20">
        <v>50</v>
      </c>
      <c r="E453" s="10">
        <v>0</v>
      </c>
      <c r="F453" s="10">
        <v>0</v>
      </c>
      <c r="G453" s="9"/>
    </row>
    <row r="454" spans="1:7" ht="51">
      <c r="A454" s="13" t="s">
        <v>71</v>
      </c>
      <c r="B454" s="12" t="s">
        <v>67</v>
      </c>
      <c r="C454" s="12" t="s">
        <v>67</v>
      </c>
      <c r="D454" s="20">
        <v>919</v>
      </c>
      <c r="E454" s="10">
        <v>0</v>
      </c>
      <c r="F454" s="10">
        <v>0</v>
      </c>
      <c r="G454" s="9"/>
    </row>
    <row r="455" spans="1:7" ht="38.25">
      <c r="A455" s="13" t="s">
        <v>70</v>
      </c>
      <c r="B455" s="12" t="s">
        <v>67</v>
      </c>
      <c r="C455" s="12" t="s">
        <v>67</v>
      </c>
      <c r="D455" s="20">
        <v>1497</v>
      </c>
      <c r="E455" s="10">
        <v>0</v>
      </c>
      <c r="F455" s="10">
        <v>0</v>
      </c>
      <c r="G455" s="9"/>
    </row>
    <row r="456" spans="1:7">
      <c r="A456" s="13" t="s">
        <v>69</v>
      </c>
      <c r="B456" s="12" t="s">
        <v>67</v>
      </c>
      <c r="C456" s="12" t="s">
        <v>67</v>
      </c>
      <c r="D456" s="20">
        <v>1000</v>
      </c>
      <c r="E456" s="10">
        <v>0</v>
      </c>
      <c r="F456" s="10">
        <v>0</v>
      </c>
      <c r="G456" s="9"/>
    </row>
    <row r="457" spans="1:7">
      <c r="A457" s="13" t="s">
        <v>68</v>
      </c>
      <c r="B457" s="12" t="s">
        <v>67</v>
      </c>
      <c r="C457" s="12" t="s">
        <v>67</v>
      </c>
      <c r="D457" s="20">
        <v>1000</v>
      </c>
      <c r="E457" s="10">
        <v>0</v>
      </c>
      <c r="F457" s="10">
        <v>0</v>
      </c>
      <c r="G457" s="9"/>
    </row>
    <row r="458" spans="1:7" ht="15.75">
      <c r="A458" s="8"/>
      <c r="B458" s="7" t="s">
        <v>1</v>
      </c>
      <c r="C458" s="6" t="s">
        <v>0</v>
      </c>
      <c r="D458" s="5">
        <f>SUM(D431:D457)</f>
        <v>18186</v>
      </c>
      <c r="E458" s="5">
        <f>SUM(E431:E457)</f>
        <v>0</v>
      </c>
      <c r="F458" s="5">
        <f>SUM(F431:F457)</f>
        <v>0</v>
      </c>
      <c r="G458" s="4" t="s">
        <v>0</v>
      </c>
    </row>
    <row r="459" spans="1:7" ht="15.75">
      <c r="A459" s="215" t="s">
        <v>66</v>
      </c>
      <c r="B459" s="215"/>
      <c r="C459" s="215"/>
      <c r="D459" s="215"/>
      <c r="E459" s="215"/>
      <c r="F459" s="215"/>
      <c r="G459" s="215"/>
    </row>
    <row r="460" spans="1:7" ht="25.5">
      <c r="A460" s="8" t="s">
        <v>65</v>
      </c>
      <c r="B460" s="12" t="s">
        <v>25</v>
      </c>
      <c r="C460" s="12" t="s">
        <v>25</v>
      </c>
      <c r="D460" s="11">
        <v>900</v>
      </c>
      <c r="E460" s="10">
        <v>0</v>
      </c>
      <c r="F460" s="10">
        <v>0</v>
      </c>
      <c r="G460" s="9"/>
    </row>
    <row r="461" spans="1:7" ht="38.25">
      <c r="A461" s="27" t="s">
        <v>64</v>
      </c>
      <c r="B461" s="12" t="s">
        <v>62</v>
      </c>
      <c r="C461" s="12" t="s">
        <v>62</v>
      </c>
      <c r="D461" s="11">
        <v>4610</v>
      </c>
      <c r="E461" s="10">
        <v>0</v>
      </c>
      <c r="F461" s="10">
        <v>0</v>
      </c>
      <c r="G461" s="9"/>
    </row>
    <row r="462" spans="1:7" ht="38.25">
      <c r="A462" s="27" t="s">
        <v>63</v>
      </c>
      <c r="B462" s="12" t="s">
        <v>62</v>
      </c>
      <c r="C462" s="12" t="s">
        <v>62</v>
      </c>
      <c r="D462" s="11">
        <v>2296</v>
      </c>
      <c r="E462" s="10">
        <v>0</v>
      </c>
      <c r="F462" s="10">
        <v>0</v>
      </c>
      <c r="G462" s="9"/>
    </row>
    <row r="463" spans="1:7" ht="38.25">
      <c r="A463" s="14" t="s">
        <v>61</v>
      </c>
      <c r="B463" s="12" t="s">
        <v>60</v>
      </c>
      <c r="C463" s="12" t="s">
        <v>51</v>
      </c>
      <c r="D463" s="11">
        <v>3372</v>
      </c>
      <c r="E463" s="10">
        <v>0</v>
      </c>
      <c r="F463" s="10">
        <v>0</v>
      </c>
      <c r="G463" s="9"/>
    </row>
    <row r="464" spans="1:7" ht="38.25">
      <c r="A464" s="27" t="s">
        <v>59</v>
      </c>
      <c r="B464" s="27" t="s">
        <v>58</v>
      </c>
      <c r="C464" s="12" t="s">
        <v>51</v>
      </c>
      <c r="D464" s="11">
        <v>1040</v>
      </c>
      <c r="E464" s="10">
        <v>0</v>
      </c>
      <c r="F464" s="10">
        <v>0</v>
      </c>
      <c r="G464" s="9"/>
    </row>
    <row r="465" spans="1:7" ht="38.25">
      <c r="A465" s="27" t="s">
        <v>57</v>
      </c>
      <c r="B465" s="27" t="s">
        <v>56</v>
      </c>
      <c r="C465" s="12" t="s">
        <v>51</v>
      </c>
      <c r="D465" s="11">
        <v>1400</v>
      </c>
      <c r="E465" s="10">
        <v>0</v>
      </c>
      <c r="F465" s="10">
        <v>0</v>
      </c>
      <c r="G465" s="9"/>
    </row>
    <row r="466" spans="1:7" s="28" customFormat="1" ht="25.5">
      <c r="A466" s="14" t="s">
        <v>55</v>
      </c>
      <c r="B466" s="14" t="s">
        <v>54</v>
      </c>
      <c r="C466" s="12" t="s">
        <v>51</v>
      </c>
      <c r="D466" s="20">
        <v>800</v>
      </c>
      <c r="E466" s="10">
        <v>0</v>
      </c>
      <c r="F466" s="10">
        <v>0</v>
      </c>
      <c r="G466" s="9"/>
    </row>
    <row r="467" spans="1:7" s="28" customFormat="1" ht="38.25">
      <c r="A467" s="14" t="s">
        <v>53</v>
      </c>
      <c r="B467" s="14" t="s">
        <v>52</v>
      </c>
      <c r="C467" s="12" t="s">
        <v>51</v>
      </c>
      <c r="D467" s="20">
        <v>2610</v>
      </c>
      <c r="E467" s="10">
        <v>0</v>
      </c>
      <c r="F467" s="10">
        <v>0</v>
      </c>
      <c r="G467" s="9"/>
    </row>
    <row r="468" spans="1:7" ht="25.5">
      <c r="A468" s="27" t="s">
        <v>50</v>
      </c>
      <c r="B468" s="27" t="s">
        <v>49</v>
      </c>
      <c r="C468" s="12" t="s">
        <v>42</v>
      </c>
      <c r="D468" s="11">
        <v>140</v>
      </c>
      <c r="E468" s="10">
        <v>0</v>
      </c>
      <c r="F468" s="10">
        <v>0</v>
      </c>
      <c r="G468" s="9"/>
    </row>
    <row r="469" spans="1:7" ht="25.5">
      <c r="A469" s="27" t="s">
        <v>48</v>
      </c>
      <c r="B469" s="27" t="s">
        <v>47</v>
      </c>
      <c r="C469" s="12" t="s">
        <v>42</v>
      </c>
      <c r="D469" s="11">
        <v>290</v>
      </c>
      <c r="E469" s="10">
        <v>0</v>
      </c>
      <c r="F469" s="10">
        <v>0</v>
      </c>
      <c r="G469" s="9"/>
    </row>
    <row r="470" spans="1:7" ht="38.25">
      <c r="A470" s="27" t="s">
        <v>46</v>
      </c>
      <c r="B470" s="27" t="s">
        <v>45</v>
      </c>
      <c r="C470" s="12" t="s">
        <v>42</v>
      </c>
      <c r="D470" s="11">
        <v>0</v>
      </c>
      <c r="E470" s="10">
        <v>0</v>
      </c>
      <c r="F470" s="10">
        <v>0</v>
      </c>
      <c r="G470" s="9"/>
    </row>
    <row r="471" spans="1:7" ht="25.5">
      <c r="A471" s="27" t="s">
        <v>44</v>
      </c>
      <c r="B471" s="27" t="s">
        <v>43</v>
      </c>
      <c r="C471" s="12" t="s">
        <v>42</v>
      </c>
      <c r="D471" s="11">
        <v>820</v>
      </c>
      <c r="E471" s="10">
        <v>0</v>
      </c>
      <c r="F471" s="10">
        <v>0</v>
      </c>
      <c r="G471" s="9"/>
    </row>
    <row r="472" spans="1:7">
      <c r="A472" s="13" t="s">
        <v>41</v>
      </c>
      <c r="B472" s="13" t="s">
        <v>41</v>
      </c>
      <c r="C472" s="22" t="s">
        <v>29</v>
      </c>
      <c r="D472" s="11">
        <v>833.4</v>
      </c>
      <c r="E472" s="10">
        <v>0</v>
      </c>
      <c r="F472" s="10">
        <v>0</v>
      </c>
      <c r="G472" s="9"/>
    </row>
    <row r="473" spans="1:7">
      <c r="A473" s="13" t="s">
        <v>40</v>
      </c>
      <c r="B473" s="13" t="s">
        <v>40</v>
      </c>
      <c r="C473" s="22" t="s">
        <v>29</v>
      </c>
      <c r="D473" s="21">
        <v>1493.7</v>
      </c>
      <c r="E473" s="10">
        <v>0</v>
      </c>
      <c r="F473" s="10">
        <v>0</v>
      </c>
      <c r="G473" s="9"/>
    </row>
    <row r="474" spans="1:7" ht="25.5">
      <c r="A474" s="13" t="s">
        <v>39</v>
      </c>
      <c r="B474" s="13" t="s">
        <v>39</v>
      </c>
      <c r="C474" s="22" t="s">
        <v>29</v>
      </c>
      <c r="D474" s="11">
        <v>2838</v>
      </c>
      <c r="E474" s="10">
        <v>0</v>
      </c>
      <c r="F474" s="10">
        <v>0</v>
      </c>
      <c r="G474" s="9"/>
    </row>
    <row r="475" spans="1:7">
      <c r="A475" s="13" t="s">
        <v>38</v>
      </c>
      <c r="B475" s="13" t="s">
        <v>38</v>
      </c>
      <c r="C475" s="22" t="s">
        <v>29</v>
      </c>
      <c r="D475" s="21">
        <v>1494</v>
      </c>
      <c r="E475" s="10">
        <v>0</v>
      </c>
      <c r="F475" s="10">
        <v>0</v>
      </c>
      <c r="G475" s="9"/>
    </row>
    <row r="476" spans="1:7" ht="25.5">
      <c r="A476" s="13" t="s">
        <v>37</v>
      </c>
      <c r="B476" s="13" t="s">
        <v>37</v>
      </c>
      <c r="C476" s="22" t="s">
        <v>29</v>
      </c>
      <c r="D476" s="11">
        <v>1355</v>
      </c>
      <c r="E476" s="10">
        <v>0</v>
      </c>
      <c r="F476" s="10">
        <v>0</v>
      </c>
      <c r="G476" s="9"/>
    </row>
    <row r="477" spans="1:7" ht="51">
      <c r="A477" s="13" t="s">
        <v>36</v>
      </c>
      <c r="B477" s="13" t="s">
        <v>35</v>
      </c>
      <c r="C477" s="22" t="s">
        <v>29</v>
      </c>
      <c r="D477" s="21">
        <v>0</v>
      </c>
      <c r="E477" s="10">
        <v>0</v>
      </c>
      <c r="F477" s="10">
        <v>0</v>
      </c>
      <c r="G477" s="9"/>
    </row>
    <row r="478" spans="1:7" s="23" customFormat="1" ht="38.25">
      <c r="A478" s="26" t="s">
        <v>34</v>
      </c>
      <c r="B478" s="26" t="s">
        <v>34</v>
      </c>
      <c r="C478" s="25" t="s">
        <v>29</v>
      </c>
      <c r="D478" s="20">
        <v>1884.6</v>
      </c>
      <c r="E478" s="24">
        <v>0</v>
      </c>
      <c r="F478" s="24">
        <v>0</v>
      </c>
      <c r="G478" s="9"/>
    </row>
    <row r="479" spans="1:7" s="23" customFormat="1" ht="25.5">
      <c r="A479" s="26" t="s">
        <v>33</v>
      </c>
      <c r="B479" s="26" t="s">
        <v>32</v>
      </c>
      <c r="C479" s="25" t="s">
        <v>29</v>
      </c>
      <c r="D479" s="20">
        <v>300</v>
      </c>
      <c r="E479" s="24">
        <v>0</v>
      </c>
      <c r="F479" s="24">
        <v>0</v>
      </c>
      <c r="G479" s="9"/>
    </row>
    <row r="480" spans="1:7" ht="25.5">
      <c r="A480" s="13" t="s">
        <v>31</v>
      </c>
      <c r="B480" s="13" t="s">
        <v>31</v>
      </c>
      <c r="C480" s="22" t="s">
        <v>29</v>
      </c>
      <c r="D480" s="11">
        <v>3743.2</v>
      </c>
      <c r="E480" s="10">
        <v>0</v>
      </c>
      <c r="F480" s="10">
        <v>0</v>
      </c>
      <c r="G480" s="9"/>
    </row>
    <row r="481" spans="1:7">
      <c r="A481" s="13" t="s">
        <v>30</v>
      </c>
      <c r="B481" s="13" t="s">
        <v>30</v>
      </c>
      <c r="C481" s="22" t="s">
        <v>29</v>
      </c>
      <c r="D481" s="21">
        <v>729.5</v>
      </c>
      <c r="E481" s="10">
        <v>0</v>
      </c>
      <c r="F481" s="10">
        <v>0</v>
      </c>
      <c r="G481" s="9"/>
    </row>
    <row r="482" spans="1:7" ht="15.75">
      <c r="A482" s="8"/>
      <c r="B482" s="7" t="s">
        <v>1</v>
      </c>
      <c r="C482" s="6" t="s">
        <v>0</v>
      </c>
      <c r="D482" s="5">
        <f>SUM(D460:D481)</f>
        <v>32949.4</v>
      </c>
      <c r="E482" s="5">
        <f>SUM(E460:E481)</f>
        <v>0</v>
      </c>
      <c r="F482" s="5">
        <f>SUM(F460:F481)</f>
        <v>0</v>
      </c>
      <c r="G482" s="4" t="s">
        <v>0</v>
      </c>
    </row>
    <row r="483" spans="1:7" ht="15.75">
      <c r="A483" s="215" t="s">
        <v>28</v>
      </c>
      <c r="B483" s="215"/>
      <c r="C483" s="215"/>
      <c r="D483" s="215"/>
      <c r="E483" s="215"/>
      <c r="F483" s="215"/>
      <c r="G483" s="215"/>
    </row>
    <row r="484" spans="1:7" ht="38.25">
      <c r="A484" s="14" t="s">
        <v>27</v>
      </c>
      <c r="B484" s="12" t="s">
        <v>25</v>
      </c>
      <c r="C484" s="12" t="s">
        <v>25</v>
      </c>
      <c r="D484" s="21">
        <v>50</v>
      </c>
      <c r="E484" s="10">
        <v>0</v>
      </c>
      <c r="F484" s="10">
        <v>0</v>
      </c>
      <c r="G484" s="9"/>
    </row>
    <row r="485" spans="1:7" ht="25.5">
      <c r="A485" s="14" t="s">
        <v>26</v>
      </c>
      <c r="B485" s="12" t="s">
        <v>25</v>
      </c>
      <c r="C485" s="12" t="s">
        <v>25</v>
      </c>
      <c r="D485" s="21">
        <v>50</v>
      </c>
      <c r="E485" s="10">
        <v>0</v>
      </c>
      <c r="F485" s="10">
        <v>0</v>
      </c>
      <c r="G485" s="9"/>
    </row>
    <row r="486" spans="1:7" ht="38.25">
      <c r="A486" s="14" t="s">
        <v>24</v>
      </c>
      <c r="B486" s="12" t="s">
        <v>22</v>
      </c>
      <c r="C486" s="12" t="s">
        <v>22</v>
      </c>
      <c r="D486" s="20">
        <v>1100</v>
      </c>
      <c r="E486" s="10">
        <v>0</v>
      </c>
      <c r="F486" s="10">
        <v>0</v>
      </c>
      <c r="G486" s="9"/>
    </row>
    <row r="487" spans="1:7" ht="38.25">
      <c r="A487" s="14" t="s">
        <v>23</v>
      </c>
      <c r="B487" s="12" t="s">
        <v>22</v>
      </c>
      <c r="C487" s="12" t="s">
        <v>22</v>
      </c>
      <c r="D487" s="20">
        <v>1272.395</v>
      </c>
      <c r="E487" s="10">
        <v>0</v>
      </c>
      <c r="F487" s="10">
        <v>0</v>
      </c>
      <c r="G487" s="9"/>
    </row>
    <row r="488" spans="1:7">
      <c r="A488" s="14" t="s">
        <v>21</v>
      </c>
      <c r="B488" s="14" t="s">
        <v>20</v>
      </c>
      <c r="C488" s="12" t="s">
        <v>17</v>
      </c>
      <c r="D488" s="11">
        <v>1498.454</v>
      </c>
      <c r="E488" s="10">
        <v>0</v>
      </c>
      <c r="F488" s="10">
        <v>0</v>
      </c>
      <c r="G488" s="9"/>
    </row>
    <row r="489" spans="1:7">
      <c r="A489" s="14" t="s">
        <v>19</v>
      </c>
      <c r="B489" s="14" t="s">
        <v>18</v>
      </c>
      <c r="C489" s="12" t="s">
        <v>17</v>
      </c>
      <c r="D489" s="11">
        <v>100</v>
      </c>
      <c r="E489" s="10">
        <v>0</v>
      </c>
      <c r="F489" s="10">
        <v>0</v>
      </c>
      <c r="G489" s="9"/>
    </row>
    <row r="490" spans="1:7" ht="38.25">
      <c r="A490" s="14" t="s">
        <v>16</v>
      </c>
      <c r="B490" s="14" t="s">
        <v>15</v>
      </c>
      <c r="C490" s="12" t="s">
        <v>8</v>
      </c>
      <c r="D490" s="11">
        <v>235</v>
      </c>
      <c r="E490" s="10">
        <v>0</v>
      </c>
      <c r="F490" s="10">
        <v>0</v>
      </c>
      <c r="G490" s="9"/>
    </row>
    <row r="491" spans="1:7" ht="25.5">
      <c r="A491" s="14" t="s">
        <v>14</v>
      </c>
      <c r="B491" s="14" t="s">
        <v>13</v>
      </c>
      <c r="C491" s="12" t="s">
        <v>8</v>
      </c>
      <c r="D491" s="11">
        <v>50</v>
      </c>
      <c r="E491" s="10">
        <v>0</v>
      </c>
      <c r="F491" s="10">
        <v>0</v>
      </c>
      <c r="G491" s="9"/>
    </row>
    <row r="492" spans="1:7" ht="25.5">
      <c r="A492" s="14" t="s">
        <v>12</v>
      </c>
      <c r="B492" s="14" t="s">
        <v>11</v>
      </c>
      <c r="C492" s="12" t="s">
        <v>8</v>
      </c>
      <c r="D492" s="11">
        <v>50</v>
      </c>
      <c r="E492" s="10">
        <v>0</v>
      </c>
      <c r="F492" s="10">
        <v>0</v>
      </c>
      <c r="G492" s="9"/>
    </row>
    <row r="493" spans="1:7" ht="25.5">
      <c r="A493" s="14" t="s">
        <v>10</v>
      </c>
      <c r="B493" s="14" t="s">
        <v>9</v>
      </c>
      <c r="C493" s="12" t="s">
        <v>8</v>
      </c>
      <c r="D493" s="11">
        <v>55</v>
      </c>
      <c r="E493" s="10">
        <v>0</v>
      </c>
      <c r="F493" s="10">
        <v>0</v>
      </c>
      <c r="G493" s="9"/>
    </row>
    <row r="494" spans="1:7" s="15" customFormat="1" ht="38.25">
      <c r="A494" s="19" t="s">
        <v>7</v>
      </c>
      <c r="B494" s="19" t="s">
        <v>7</v>
      </c>
      <c r="C494" s="19" t="s">
        <v>7</v>
      </c>
      <c r="D494" s="18">
        <v>60</v>
      </c>
      <c r="E494" s="17">
        <v>0</v>
      </c>
      <c r="F494" s="17">
        <v>0</v>
      </c>
      <c r="G494" s="16"/>
    </row>
    <row r="495" spans="1:7" ht="38.25">
      <c r="A495" s="14" t="s">
        <v>6</v>
      </c>
      <c r="B495" s="13" t="s">
        <v>5</v>
      </c>
      <c r="C495" s="12" t="s">
        <v>2</v>
      </c>
      <c r="D495" s="11">
        <v>2440.6320000000001</v>
      </c>
      <c r="E495" s="10">
        <v>0</v>
      </c>
      <c r="F495" s="10">
        <v>0</v>
      </c>
      <c r="G495" s="9"/>
    </row>
    <row r="496" spans="1:7" ht="38.25">
      <c r="A496" s="14" t="s">
        <v>4</v>
      </c>
      <c r="B496" s="13" t="s">
        <v>3</v>
      </c>
      <c r="C496" s="12" t="s">
        <v>2</v>
      </c>
      <c r="D496" s="11">
        <v>1432.0809999999999</v>
      </c>
      <c r="E496" s="10">
        <v>0</v>
      </c>
      <c r="F496" s="10">
        <v>0</v>
      </c>
      <c r="G496" s="9"/>
    </row>
    <row r="497" spans="1:7" ht="15.75">
      <c r="A497" s="8"/>
      <c r="B497" s="7" t="s">
        <v>1</v>
      </c>
      <c r="C497" s="6" t="s">
        <v>0</v>
      </c>
      <c r="D497" s="5">
        <f>SUM(D484:D496)</f>
        <v>8393.5619999999999</v>
      </c>
      <c r="E497" s="5">
        <f>SUM(E484:E496)</f>
        <v>0</v>
      </c>
      <c r="F497" s="5">
        <f>SUM(F484:F496)</f>
        <v>0</v>
      </c>
      <c r="G497" s="4" t="s">
        <v>0</v>
      </c>
    </row>
  </sheetData>
  <mergeCells count="129">
    <mergeCell ref="A28:G28"/>
    <mergeCell ref="A171:G171"/>
    <mergeCell ref="A175:A179"/>
    <mergeCell ref="B175:B179"/>
    <mergeCell ref="D175:D179"/>
    <mergeCell ref="E175:E179"/>
    <mergeCell ref="F175:F179"/>
    <mergeCell ref="A174:G174"/>
    <mergeCell ref="E254:E258"/>
    <mergeCell ref="F249:F253"/>
    <mergeCell ref="F254:F258"/>
    <mergeCell ref="G254:G258"/>
    <mergeCell ref="G249:G253"/>
    <mergeCell ref="G243:G247"/>
    <mergeCell ref="G238:G242"/>
    <mergeCell ref="A249:A253"/>
    <mergeCell ref="B249:B253"/>
    <mergeCell ref="D249:D253"/>
    <mergeCell ref="E249:E253"/>
    <mergeCell ref="A254:A258"/>
    <mergeCell ref="B254:B258"/>
    <mergeCell ref="D254:D258"/>
    <mergeCell ref="A180:A184"/>
    <mergeCell ref="B180:B184"/>
    <mergeCell ref="D180:D184"/>
    <mergeCell ref="E180:E184"/>
    <mergeCell ref="F180:F184"/>
    <mergeCell ref="G180:G184"/>
    <mergeCell ref="A4:G4"/>
    <mergeCell ref="A8:G8"/>
    <mergeCell ref="A1:G1"/>
    <mergeCell ref="A2:A3"/>
    <mergeCell ref="B2:B3"/>
    <mergeCell ref="C2:C3"/>
    <mergeCell ref="D2:F2"/>
    <mergeCell ref="G2:G3"/>
    <mergeCell ref="A13:E13"/>
    <mergeCell ref="A17:A18"/>
    <mergeCell ref="B17:B18"/>
    <mergeCell ref="D17:D18"/>
    <mergeCell ref="E17:E18"/>
    <mergeCell ref="A22:A24"/>
    <mergeCell ref="B22:B24"/>
    <mergeCell ref="D22:D24"/>
    <mergeCell ref="E22:E24"/>
    <mergeCell ref="A16:E16"/>
    <mergeCell ref="F196:F200"/>
    <mergeCell ref="F201:F205"/>
    <mergeCell ref="F186:F190"/>
    <mergeCell ref="F191:F195"/>
    <mergeCell ref="G186:G190"/>
    <mergeCell ref="G191:G195"/>
    <mergeCell ref="A196:A200"/>
    <mergeCell ref="B196:B200"/>
    <mergeCell ref="D196:D200"/>
    <mergeCell ref="E196:E200"/>
    <mergeCell ref="G196:G200"/>
    <mergeCell ref="A186:A190"/>
    <mergeCell ref="B186:B190"/>
    <mergeCell ref="D186:D190"/>
    <mergeCell ref="E186:E190"/>
    <mergeCell ref="A191:A195"/>
    <mergeCell ref="B191:B195"/>
    <mergeCell ref="D191:D195"/>
    <mergeCell ref="E191:E195"/>
    <mergeCell ref="G201:G205"/>
    <mergeCell ref="A206:A210"/>
    <mergeCell ref="B206:B210"/>
    <mergeCell ref="D206:D210"/>
    <mergeCell ref="E206:E210"/>
    <mergeCell ref="G206:G210"/>
    <mergeCell ref="A201:A205"/>
    <mergeCell ref="B201:B205"/>
    <mergeCell ref="D201:D205"/>
    <mergeCell ref="E201:E205"/>
    <mergeCell ref="G217:G221"/>
    <mergeCell ref="A223:A227"/>
    <mergeCell ref="B223:B227"/>
    <mergeCell ref="D223:D227"/>
    <mergeCell ref="E223:E227"/>
    <mergeCell ref="F223:F227"/>
    <mergeCell ref="G223:G227"/>
    <mergeCell ref="G212:G216"/>
    <mergeCell ref="B282:G282"/>
    <mergeCell ref="G233:G237"/>
    <mergeCell ref="G228:G232"/>
    <mergeCell ref="A217:A221"/>
    <mergeCell ref="B217:B221"/>
    <mergeCell ref="C217:C221"/>
    <mergeCell ref="D217:D221"/>
    <mergeCell ref="E217:E221"/>
    <mergeCell ref="F217:F221"/>
    <mergeCell ref="A259:A263"/>
    <mergeCell ref="B259:B263"/>
    <mergeCell ref="D259:D263"/>
    <mergeCell ref="E259:E263"/>
    <mergeCell ref="F259:F263"/>
    <mergeCell ref="G259:G263"/>
    <mergeCell ref="A430:G430"/>
    <mergeCell ref="A459:G459"/>
    <mergeCell ref="A483:G483"/>
    <mergeCell ref="A318:G318"/>
    <mergeCell ref="D319:D321"/>
    <mergeCell ref="E319:E321"/>
    <mergeCell ref="A228:A232"/>
    <mergeCell ref="B228:B232"/>
    <mergeCell ref="D228:D232"/>
    <mergeCell ref="E228:E232"/>
    <mergeCell ref="A233:A237"/>
    <mergeCell ref="B233:B237"/>
    <mergeCell ref="A212:A216"/>
    <mergeCell ref="B212:B216"/>
    <mergeCell ref="D212:D216"/>
    <mergeCell ref="E212:E216"/>
    <mergeCell ref="F212:F216"/>
    <mergeCell ref="D233:D237"/>
    <mergeCell ref="E233:E237"/>
    <mergeCell ref="F228:F232"/>
    <mergeCell ref="F233:F237"/>
    <mergeCell ref="F238:F242"/>
    <mergeCell ref="A238:A242"/>
    <mergeCell ref="B238:B242"/>
    <mergeCell ref="D238:D242"/>
    <mergeCell ref="E238:E242"/>
    <mergeCell ref="A243:A247"/>
    <mergeCell ref="B243:B247"/>
    <mergeCell ref="D243:D247"/>
    <mergeCell ref="E243:E247"/>
    <mergeCell ref="F243:F247"/>
  </mergeCells>
  <pageMargins left="0.70866141732283472" right="0.27559055118110237" top="0.31496062992125984" bottom="0.39370078740157483" header="0.31496062992125984" footer="0.31496062992125984"/>
  <pageSetup paperSize="9" scale="60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Будівництво Капітальн ремонти</vt:lpstr>
      <vt:lpstr>Лист1</vt:lpstr>
      <vt:lpstr>Лист2</vt:lpstr>
      <vt:lpstr>Лист3</vt:lpstr>
      <vt:lpstr>'Будівництво Капітальн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2019-05-31T13:24:45Z</dcterms:created>
  <dcterms:modified xsi:type="dcterms:W3CDTF">2019-05-31T13:25:29Z</dcterms:modified>
</cp:coreProperties>
</file>